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worksheets/_rels/sheet2.xml.rels" ContentType="application/vnd.openxmlformats-package.relationships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3"/>
  </bookViews>
  <sheets>
    <sheet name="Pokyny pro vyplnění" sheetId="1" state="visible" r:id="rId2"/>
    <sheet name="Stavba" sheetId="2" state="visible" r:id="rId3"/>
    <sheet name="VzorPolozky" sheetId="3" state="hidden" r:id="rId4"/>
    <sheet name="1 1 Pol" sheetId="4" state="visible" r:id="rId5"/>
  </sheets>
  <externalReferences>
    <externalReference r:id="rId6"/>
  </externalReferences>
  <definedNames>
    <definedName function="false" hidden="false" localSheetId="3" name="_xlnm.Print_Area" vbProcedure="false">'1 1 Pol'!$A$1:$U$56</definedName>
    <definedName function="false" hidden="false" localSheetId="1" name="_xlnm.Print_Area" vbProcedure="false">Stavba!$A$1:$J$56</definedName>
    <definedName function="false" hidden="false" name="CenaCelkem" vbProcedure="false">Stavba!$G$29</definedName>
    <definedName function="false" hidden="false" name="CenaCelkemBezDPH" vbProcedure="false">Stavba!$G$28</definedName>
    <definedName function="false" hidden="false" name="cisloobjektu" vbProcedure="false">Stavba!$D$3</definedName>
    <definedName function="false" hidden="false" name="CisloRozpoctu" vbProcedure="false">['file:///C:/BUILDpowerS/Templates/Rozpocty/Sablona.xls']'Krycí list'!$C$2</definedName>
    <definedName function="false" hidden="false" name="cislostavby" vbProcedure="false">['file:///C:/BUILDpowerS/Templates/Rozpocty/Sablona.xls']'Krycí list'!$A$7</definedName>
    <definedName function="false" hidden="false" name="CisloStavebnihoRozpoctu" vbProcedure="false">Stavba!$D$4</definedName>
    <definedName function="false" hidden="false" name="dadresa" vbProcedure="false">Stavba!$D$12:$G$12</definedName>
    <definedName function="false" hidden="false" name="dmisto" vbProcedure="false">Stavba!$D$13:$G$13</definedName>
    <definedName function="false" hidden="false" name="DPHSni" vbProcedure="false">Stavba!$G$24</definedName>
    <definedName function="false" hidden="false" name="DPHZakl" vbProcedure="false">Stavba!$G$26</definedName>
    <definedName function="false" hidden="false" name="Mena" vbProcedure="false">Stavba!$J$29</definedName>
    <definedName function="false" hidden="false" name="MistoStavby" vbProcedure="false">Stavba!$D$4</definedName>
    <definedName function="false" hidden="false" name="nazevobjektu" vbProcedure="false">Stavba!$E$3</definedName>
    <definedName function="false" hidden="false" name="NazevRozpoctu" vbProcedure="false">['file:///C:/BUILDpowerS/Templates/Rozpocty/Sablona.xls']'Krycí list'!$D$2</definedName>
    <definedName function="false" hidden="false" name="nazevstavby" vbProcedure="false">['file:///C:/BUILDpowerS/Templates/Rozpocty/Sablona.xls']'Krycí list'!$C$7</definedName>
    <definedName function="false" hidden="false" name="NazevStavebnihoRozpoctu" vbProcedure="false">Stavba!$E$4</definedName>
    <definedName function="false" hidden="false" name="oadresa" vbProcedure="false">Stavba!$D$6</definedName>
    <definedName function="false" hidden="false" name="padresa" vbProcedure="false">Stavba!$D$9</definedName>
    <definedName function="false" hidden="false" name="pdic" vbProcedure="false">Stavba!$I$9</definedName>
    <definedName function="false" hidden="false" name="pico" vbProcedure="false">Stavba!$I$8</definedName>
    <definedName function="false" hidden="false" name="pmisto" vbProcedure="false">Stavba!$D$10</definedName>
    <definedName function="false" hidden="false" name="PocetMJ" vbProcedure="false">#ref!</definedName>
    <definedName function="false" hidden="false" name="PoptavkaID" vbProcedure="false">Stavba!$A$1</definedName>
    <definedName function="false" hidden="false" name="pPSC" vbProcedure="false">Stavba!$C$10</definedName>
    <definedName function="false" hidden="false" name="Projektant" vbProcedure="false">Stavba!$D$8</definedName>
    <definedName function="false" hidden="false" name="SazbaDPH1" vbProcedure="false">['file:///C:/BUILDpowerS/Templates/Rozpocty/Sablona.xls']'Krycí list'!$C$30</definedName>
    <definedName function="false" hidden="false" name="SazbaDPH2" vbProcedure="false">['file:///C:/BUILDpowerS/Templates/Rozpocty/Sablona.xls']'Krycí list'!$C$32</definedName>
    <definedName function="false" hidden="false" name="SloupecCC" vbProcedure="false">#ref!</definedName>
    <definedName function="false" hidden="false" name="SloupecCisloPol" vbProcedure="false">#ref!</definedName>
    <definedName function="false" hidden="false" name="SloupecJC" vbProcedure="false">#ref!</definedName>
    <definedName function="false" hidden="false" name="SloupecMJ" vbProcedure="false">#ref!</definedName>
    <definedName function="false" hidden="false" name="SloupecMnozstvi" vbProcedure="false">#ref!</definedName>
    <definedName function="false" hidden="false" name="SloupecNazPol" vbProcedure="false">#ref!</definedName>
    <definedName function="false" hidden="false" name="SloupecPC" vbProcedure="false">#ref!</definedName>
    <definedName function="false" hidden="false" name="Vypracoval" vbProcedure="false">Stavba!$D$14</definedName>
    <definedName function="false" hidden="false" name="ZakladDPHSni" vbProcedure="false">Stavba!$G$23</definedName>
    <definedName function="false" hidden="false" name="ZakladDPHZakl" vbProcedure="false">Stavba!$G$25</definedName>
    <definedName function="false" hidden="false" name="Zaokrouhleni" vbProcedure="false">Stavba!$G$27</definedName>
    <definedName function="false" hidden="false" name="Zhotovitel" vbProcedure="false">Stavba!$D$11:$G$11</definedName>
    <definedName function="false" hidden="false" localSheetId="1" name="CelkemDPHVypocet" vbProcedure="false">Stavba!$H$42</definedName>
    <definedName function="false" hidden="false" localSheetId="1" name="CenaCelkemVypocet" vbProcedure="false">Stavba!$I$42</definedName>
    <definedName function="false" hidden="false" localSheetId="1" name="CisloStavby" vbProcedure="false">Stavba!$D$2</definedName>
    <definedName function="false" hidden="false" localSheetId="1" name="DIČ" vbProcedure="false">Stavba!$I$12</definedName>
    <definedName function="false" hidden="false" localSheetId="1" name="dpsc" vbProcedure="false">Stavba!$C$13</definedName>
    <definedName function="false" hidden="false" localSheetId="1" name="IČO" vbProcedure="false">Stavba!$I$11</definedName>
    <definedName function="false" hidden="false" localSheetId="1" name="NazevStavby" vbProcedure="false">Stavba!$E$2</definedName>
    <definedName function="false" hidden="false" localSheetId="1" name="Objednatel" vbProcedure="false">Stavba!$D$5</definedName>
    <definedName function="false" hidden="false" localSheetId="1" name="Objekt" vbProcedure="false">Stavba!$B$38</definedName>
    <definedName function="false" hidden="false" localSheetId="1" name="odic" vbProcedure="false">Stavba!$I$6</definedName>
    <definedName function="false" hidden="false" localSheetId="1" name="oico" vbProcedure="false">Stavba!$I$5</definedName>
    <definedName function="false" hidden="false" localSheetId="1" name="omisto" vbProcedure="false">Stavba!$D$7</definedName>
    <definedName function="false" hidden="false" localSheetId="1" name="onazev" vbProcedure="false">Stavba!$D$6</definedName>
    <definedName function="false" hidden="false" localSheetId="1" name="opsc" vbProcedure="false">Stavba!$C$7</definedName>
    <definedName function="false" hidden="false" localSheetId="1" name="SazbaDPH1" vbProcedure="false">Stavba!$E$23</definedName>
    <definedName function="false" hidden="false" localSheetId="1" name="SazbaDPH2" vbProcedure="false">Stavba!$E$25</definedName>
    <definedName function="false" hidden="false" localSheetId="1" name="ZakladDPHSniVypocet" vbProcedure="false">Stavba!$F$42</definedName>
    <definedName function="false" hidden="false" localSheetId="1" name="ZakladDPHZaklVypocet" vbProcedure="false">Stavba!$G$42</definedName>
    <definedName function="false" hidden="false" localSheetId="1" name="Z_B7E7C763_C459_487D_8ABA_5CFDDFBD5A84_.wvu.Cols" vbProcedure="false">Stavba!$A:$A</definedName>
    <definedName function="false" hidden="false" localSheetId="1" name="Z_B7E7C763_C459_487D_8ABA_5CFDDFBD5A84_.wvu.PrintArea" vbProcedure="false">Stavba!$B$1:$J$36</definedName>
    <definedName function="false" hidden="false" localSheetId="1" name="_xlnm.Print_Area" vbProcedure="false">Stavba!$A$1:$J$56</definedName>
    <definedName function="false" hidden="false" localSheetId="3" name="_xlnm.Print_Area" vbProcedure="false">'1 1 Pol'!$A$1:$U$56</definedName>
  </definedNames>
  <calcPr iterateCount="100" refMode="A1" iterate="false" iterateDelta="0.0001"/>
</workbook>
</file>

<file path=xl/comments2.xml><?xml version="1.0" encoding="utf-8"?>
<comments xmlns="http://schemas.openxmlformats.org/spreadsheetml/2006/main" xmlns:xdr="http://schemas.openxmlformats.org/drawingml/2006/spreadsheetDrawing">
  <authors>
    <author/>
  </authors>
  <commentList>
    <comment ref="C13" authorId="0">
      <text>
        <r>
          <rPr>
            <sz val="9"/>
            <color rgb="FF000000"/>
            <rFont val="Tahoma"/>
            <family val="2"/>
            <charset val="238"/>
          </rPr>
          <t>PSČ</t>
        </r>
      </text>
    </comment>
    <comment ref="D11" authorId="0">
      <text>
        <r>
          <rPr>
            <sz val="9"/>
            <color rgb="FF000000"/>
            <rFont val="Tahoma"/>
            <family val="2"/>
            <charset val="238"/>
          </rPr>
          <t>Název</t>
        </r>
      </text>
    </comment>
    <comment ref="D12" authorId="0">
      <text>
        <r>
          <rPr>
            <sz val="9"/>
            <color rgb="FF000000"/>
            <rFont val="Tahoma"/>
            <family val="2"/>
            <charset val="238"/>
          </rPr>
          <t>Ulice</t>
        </r>
      </text>
    </comment>
    <comment ref="D13" authorId="0">
      <text>
        <r>
          <rPr>
            <sz val="9"/>
            <color rgb="FF000000"/>
            <rFont val="Tahoma"/>
            <family val="2"/>
            <charset val="238"/>
          </rPr>
          <t>Ulice</t>
        </r>
      </text>
    </comment>
    <comment ref="I11" authorId="0">
      <text>
        <r>
          <rPr>
            <sz val="9"/>
            <color rgb="FF000000"/>
            <rFont val="Tahoma"/>
            <family val="2"/>
            <charset val="238"/>
          </rPr>
          <t>IČO</t>
        </r>
      </text>
    </comment>
    <comment ref="I12" authorId="0">
      <text>
        <r>
          <rPr>
            <sz val="9"/>
            <color rgb="FF000000"/>
            <rFont val="Tahoma"/>
            <family val="2"/>
            <charset val="238"/>
          </rPr>
          <t>DIČ</t>
        </r>
      </text>
    </comment>
  </commentList>
</comments>
</file>

<file path=xl/sharedStrings.xml><?xml version="1.0" encoding="utf-8"?>
<sst xmlns="http://schemas.openxmlformats.org/spreadsheetml/2006/main" count="320" uniqueCount="190">
  <si>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</si>
  <si>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</si>
  <si>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#RTSROZP#</t>
  </si>
  <si>
    <t>Slepý rozpočet stavby</t>
  </si>
  <si>
    <t>Stavba:</t>
  </si>
  <si>
    <t>Pačejov - ZŠ - oprava fasády, výměna oken</t>
  </si>
  <si>
    <t>Objekt:</t>
  </si>
  <si>
    <t>1</t>
  </si>
  <si>
    <t>Oprava fasády - stará budova</t>
  </si>
  <si>
    <t>Rozpočet:</t>
  </si>
  <si>
    <t>Rozpočet - slepý</t>
  </si>
  <si>
    <t>Objednatel:</t>
  </si>
  <si>
    <t>Obec Pačejov</t>
  </si>
  <si>
    <t>IČO:</t>
  </si>
  <si>
    <t>DIČ:</t>
  </si>
  <si>
    <t>Projektant:</t>
  </si>
  <si>
    <t>Zhotovitel:</t>
  </si>
  <si>
    <t>Vypracoval:</t>
  </si>
  <si>
    <t>Rozpis ceny</t>
  </si>
  <si>
    <t>Celkem</t>
  </si>
  <si>
    <t>HSV</t>
  </si>
  <si>
    <t>PSV</t>
  </si>
  <si>
    <t>MON</t>
  </si>
  <si>
    <t>VN</t>
  </si>
  <si>
    <t>Vedlejší náklady</t>
  </si>
  <si>
    <t>ON</t>
  </si>
  <si>
    <t>Ostatní náklady</t>
  </si>
  <si>
    <t>Rekapitulace daní</t>
  </si>
  <si>
    <t>Základ pro sníženou DPH</t>
  </si>
  <si>
    <t>%</t>
  </si>
  <si>
    <t>Snížená DPH </t>
  </si>
  <si>
    <t>Základ pro základní DPH</t>
  </si>
  <si>
    <t>Základní DPH </t>
  </si>
  <si>
    <t>Zaokrouhlení</t>
  </si>
  <si>
    <t>Cena celkem bez DPH</t>
  </si>
  <si>
    <t>Cena celkem s DPH</t>
  </si>
  <si>
    <t>CZK</t>
  </si>
  <si>
    <t>v</t>
  </si>
  <si>
    <t>dne</t>
  </si>
  <si>
    <t>Za zhotovitele</t>
  </si>
  <si>
    <t>Za objednatele</t>
  </si>
  <si>
    <t>Rekapitulace dílčích částí</t>
  </si>
  <si>
    <t>#CASTI&gt;&gt;</t>
  </si>
  <si>
    <t>Číslo</t>
  </si>
  <si>
    <t>Název</t>
  </si>
  <si>
    <t>DPH celkem</t>
  </si>
  <si>
    <t>Cena celkem</t>
  </si>
  <si>
    <t>Stavba</t>
  </si>
  <si>
    <t>Rozpočet - ceníkový</t>
  </si>
  <si>
    <t>Celkem za stavbu</t>
  </si>
  <si>
    <t>Rekapitulace dílů</t>
  </si>
  <si>
    <t>Typ dílu</t>
  </si>
  <si>
    <t>62</t>
  </si>
  <si>
    <t>Úpravy povrchů vnější</t>
  </si>
  <si>
    <t>94</t>
  </si>
  <si>
    <t>Lešení a stavební výtahy</t>
  </si>
  <si>
    <t>96</t>
  </si>
  <si>
    <t>Bourání konstrukcí</t>
  </si>
  <si>
    <t>99</t>
  </si>
  <si>
    <t>Staveništní přesun hmot</t>
  </si>
  <si>
    <t>764</t>
  </si>
  <si>
    <t>Konstrukce klempířské</t>
  </si>
  <si>
    <t>769</t>
  </si>
  <si>
    <t>Otvorové prvky z plastu</t>
  </si>
  <si>
    <t>784</t>
  </si>
  <si>
    <t>Malby</t>
  </si>
  <si>
    <t>Položkový rozpočet </t>
  </si>
  <si>
    <t>S:</t>
  </si>
  <si>
    <t>O:</t>
  </si>
  <si>
    <t>R:</t>
  </si>
  <si>
    <t>#TypZaznamu#</t>
  </si>
  <si>
    <t>43/2015</t>
  </si>
  <si>
    <t>Pačejov - ZŠ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</si>
  <si>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</si>
  <si>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</si>
  <si>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</si>
  <si>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</si>
  <si>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</si>
  <si>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</si>
  <si>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</si>
  <si>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</si>
  <si>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</si>
  <si>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</t>
  </si>
  <si>
    <t>Dodávka celk.</t>
  </si>
  <si>
    <t>Montáž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</si>
  <si>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</si>
  <si>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</si>
  <si>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</si>
  <si>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</si>
  <si>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</si>
  <si>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</si>
  <si>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</si>
  <si>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</si>
  <si>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</t>
  </si>
  <si>
    <t>Nhod / MJ</t>
  </si>
  <si>
    <t>Nhod celk.</t>
  </si>
  <si>
    <t>Díl:</t>
  </si>
  <si>
    <t>DIL</t>
  </si>
  <si>
    <t>602016195R00</t>
  </si>
  <si>
    <t>Penetrace hloubková stěn</t>
  </si>
  <si>
    <t>m2</t>
  </si>
  <si>
    <t>POL1_1</t>
  </si>
  <si>
    <t>612421431R00</t>
  </si>
  <si>
    <t>Oprava vápen.omítek stěn do 50 % pl. - štukových</t>
  </si>
  <si>
    <t>620991121R00</t>
  </si>
  <si>
    <t>Zakrývání výplní vnějších otvorů z lešení</t>
  </si>
  <si>
    <t>622471317R00</t>
  </si>
  <si>
    <t>Nátěr nebo nástřik stěn vnějších, složitost 1 - 2, silikonová barva  odstín II.  </t>
  </si>
  <si>
    <t>622904112R00</t>
  </si>
  <si>
    <t>Očištění fasád tlakovou vodou složitost 1 - 2</t>
  </si>
  <si>
    <t>Montáž odvětrávaného soklu : skladba nopová fólie s tkaninou, kotvená talířovou hmoždinkou s ocel. Trnem d. 60 mm,  zakládací lišty větrací, lekčená omítka, penetrace, mozaiková omítka dle výběru objednatele</t>
  </si>
  <si>
    <t>odvětrání vzlínající vlhkosti</t>
  </si>
  <si>
    <t>612100020RA0</t>
  </si>
  <si>
    <t>Začištění omítek kolem oken  - vnější strana</t>
  </si>
  <si>
    <t>m</t>
  </si>
  <si>
    <t>POL1_</t>
  </si>
  <si>
    <t>R1</t>
  </si>
  <si>
    <t>D+M Fasádní držák na vlajku, zinkované</t>
  </si>
  <si>
    <t>kus</t>
  </si>
  <si>
    <t>POL3_1</t>
  </si>
  <si>
    <t>941941031R00</t>
  </si>
  <si>
    <t>Montáž lešení leh.řad.s podlahami,š.do 1 m, H 10 m</t>
  </si>
  <si>
    <t>941941191R00</t>
  </si>
  <si>
    <t>Příplatek za každý měsíc použití lešení k pol.1031</t>
  </si>
  <si>
    <t>941941831R00</t>
  </si>
  <si>
    <t>Demontáž lešení leh.řad.s podlahami,š.1 m, H 10 m</t>
  </si>
  <si>
    <t>Okopání nesoudržných částí  současné omítky</t>
  </si>
  <si>
    <t>osekání dlaždic soklu </t>
  </si>
  <si>
    <t>osekání omítky soklu</t>
  </si>
  <si>
    <t>968062354R00</t>
  </si>
  <si>
    <t>Vybourání dřevěných rámů oken dvojitých pl. 1 m2</t>
  </si>
  <si>
    <t>968062355R00</t>
  </si>
  <si>
    <t>Vybourání dřevěných rámů oken dvojitých pl. 2 m2</t>
  </si>
  <si>
    <t>968062356R00</t>
  </si>
  <si>
    <t>Vybourání dřevěných rámů oken dvojitých pl. 4 m2</t>
  </si>
  <si>
    <t>Likvidace suti z omítek </t>
  </si>
  <si>
    <t>kpl</t>
  </si>
  <si>
    <t>96001</t>
  </si>
  <si>
    <t>Likvidace, odvoz oken + poplatek za skládku</t>
  </si>
  <si>
    <t>998011002R00</t>
  </si>
  <si>
    <t>Přesun hmot pro budovy zděné výšky do 12 m</t>
  </si>
  <si>
    <t>t</t>
  </si>
  <si>
    <t>764410250R00</t>
  </si>
  <si>
    <t>Oplechování parapetů včetně rohů - barvený Pz, rš 330 mm</t>
  </si>
  <si>
    <t>764454291R00</t>
  </si>
  <si>
    <t>Zpětná montáž trub Pz odpadních kruhových</t>
  </si>
  <si>
    <t>POL1_7</t>
  </si>
  <si>
    <t>Montáž okapnice barvený PZ plech 0,6 mm rš  do 200 mm</t>
  </si>
  <si>
    <t>764410850R00</t>
  </si>
  <si>
    <t>Demontáž oplechování parapetů,rš od 100 do 330 mm</t>
  </si>
  <si>
    <t>764454802R00</t>
  </si>
  <si>
    <t>Demontáž odpadních trub kruhových,D 120 mm</t>
  </si>
  <si>
    <t>648991113RT3</t>
  </si>
  <si>
    <t>Osazení parapet.desek plast. a lamin. š.nad 20cm, včetně dodávky plastové parapetní desky š. 300 mm</t>
  </si>
  <si>
    <t>766629301R00</t>
  </si>
  <si>
    <t>Montáž oken plastových plochy do 1,50 m2</t>
  </si>
  <si>
    <t>766629302R00</t>
  </si>
  <si>
    <t>Montáž oken plastových plochy do 2,70 m2</t>
  </si>
  <si>
    <t>766629303R00</t>
  </si>
  <si>
    <t>Montáž oken plastových plochy do 4,50 m2</t>
  </si>
  <si>
    <t>769001</t>
  </si>
  <si>
    <t>Zednické zapravení vnitřního ostění</t>
  </si>
  <si>
    <t>769010</t>
  </si>
  <si>
    <t>D+M okenních žaluzií</t>
  </si>
  <si>
    <t>ks</t>
  </si>
  <si>
    <t>769011</t>
  </si>
  <si>
    <t>Ošetření připojovací spáry páskami (parotěs/paroprop)</t>
  </si>
  <si>
    <t>769002</t>
  </si>
  <si>
    <t>Okno plastové 1200x2100 mm - O1</t>
  </si>
  <si>
    <t>POL3_</t>
  </si>
  <si>
    <t>769003</t>
  </si>
  <si>
    <t>Okno plastové 2100x1640 mm - O2</t>
  </si>
  <si>
    <t>769004</t>
  </si>
  <si>
    <t>Okno plastové 600x900 mm - O3</t>
  </si>
  <si>
    <t>769005</t>
  </si>
  <si>
    <t>Okno plastové 900x900 mm - O4</t>
  </si>
  <si>
    <t>769006</t>
  </si>
  <si>
    <t>Okno plastové 750x600 mm - O5</t>
  </si>
  <si>
    <t>769007</t>
  </si>
  <si>
    <t>Okno plastové 1200x900 mm - O6</t>
  </si>
  <si>
    <t>769008</t>
  </si>
  <si>
    <t>Okno plastové 1300x1100 mm - O7</t>
  </si>
  <si>
    <t>769009</t>
  </si>
  <si>
    <t>Větrací GECCO klapky</t>
  </si>
  <si>
    <t>784195212R00</t>
  </si>
  <si>
    <t>Malba tekutá Primalex Plus, bílá, 2 x - oprava po montáži oken a parapetů</t>
  </si>
  <si>
    <t>Elektri instalace</t>
  </si>
  <si>
    <t>demontáž a zpětná montáž slaboproudých zařízení signalizace apod.</t>
  </si>
  <si>
    <t>soubor</t>
  </si>
  <si>
    <t>END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</si>
</sst>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D/M/YYYY"/>
    <numFmt numFmtId="167" formatCode="#,##0.00"/>
    <numFmt numFmtId="168" formatCode="0"/>
    <numFmt numFmtId="169" formatCode="#,##0"/>
    <numFmt numFmtId="170" formatCode="#,##0.00000"/>
  </numFmts>
  <fonts count="16">
    <font>
      <sz val="10"/>
      <name val="Arial CE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0"/>
      <name val="Arial CE"/>
      <family val="2"/>
      <charset val="238"/>
    </font>
    <font>
      <sz val="9"/>
      <name val="Arial CE"/>
      <family val="2"/>
      <charset val="238"/>
    </font>
    <font>
      <b val="true"/>
      <sz val="14"/>
      <name val="Arial CE"/>
      <family val="2"/>
      <charset val="238"/>
    </font>
    <font>
      <sz val="12"/>
      <name val="Arial CE"/>
      <family val="2"/>
      <charset val="238"/>
    </font>
    <font>
      <b val="true"/>
      <sz val="12"/>
      <name val="Arial CE"/>
      <family val="2"/>
      <charset val="238"/>
    </font>
    <font>
      <sz val="11"/>
      <name val="Arial CE"/>
      <family val="2"/>
      <charset val="238"/>
    </font>
    <font>
      <b val="true"/>
      <sz val="11"/>
      <name val="Arial CE"/>
      <family val="2"/>
      <charset val="238"/>
    </font>
    <font>
      <b val="true"/>
      <sz val="13"/>
      <name val="Arial CE"/>
      <family val="2"/>
      <charset val="238"/>
    </font>
    <font>
      <sz val="7"/>
      <name val="Arial CE"/>
      <family val="2"/>
      <charset val="238"/>
    </font>
    <font>
      <b val="true"/>
      <sz val="9"/>
      <name val="Arial CE"/>
      <family val="2"/>
      <charset val="238"/>
    </font>
    <font>
      <sz val="9"/>
      <color rgb="FF000000"/>
      <name val="Tahoma"/>
      <family val="2"/>
      <charset val="238"/>
    </font>
    <font>
      <sz val="8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6E1EE"/>
        <bgColor rgb="FFDBDBDB"/>
      </patternFill>
    </fill>
    <fill>
      <patternFill patternType="solid">
        <fgColor rgb="FFDBDBDB"/>
        <bgColor rgb="FFD6E1EE"/>
      </patternFill>
    </fill>
  </fills>
  <borders count="3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4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3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5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4" fillId="0" borderId="5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4" fillId="0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left" vertical="bottom" textRotation="0" wrapText="false" indent="1" shrinkToFit="false"/>
      <protection locked="true" hidden="false"/>
    </xf>
    <xf numFmtId="164" fontId="4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6" xfId="0" applyFont="true" applyBorder="true" applyAlignment="true" applyProtection="false">
      <alignment horizontal="right" vertical="bottom" textRotation="0" wrapText="false" indent="1" shrinkToFit="false"/>
      <protection locked="true" hidden="false"/>
    </xf>
    <xf numFmtId="164" fontId="0" fillId="0" borderId="6" xfId="0" applyFont="true" applyBorder="true" applyAlignment="true" applyProtection="false">
      <alignment horizontal="right" vertical="bottom" textRotation="0" wrapText="false" indent="1" shrinkToFit="false"/>
      <protection locked="true" hidden="false"/>
    </xf>
    <xf numFmtId="164" fontId="0" fillId="0" borderId="7" xfId="0" applyFont="true" applyBorder="true" applyAlignment="true" applyProtection="false">
      <alignment horizontal="right" vertical="bottom" textRotation="0" wrapText="false" indent="1" shrinkToFit="false"/>
      <protection locked="true" hidden="false"/>
    </xf>
    <xf numFmtId="16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0" borderId="12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13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7" fontId="9" fillId="0" borderId="1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4" fillId="0" borderId="1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4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13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7" fontId="10" fillId="0" borderId="1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0" fillId="0" borderId="11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8" fontId="4" fillId="0" borderId="1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left" vertical="center" textRotation="0" wrapText="false" indent="1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4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10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0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0" borderId="6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7" fontId="10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0" fillId="0" borderId="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0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3" borderId="18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4" fillId="3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3" borderId="19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3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1" fillId="3" borderId="1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0" fillId="3" borderId="2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3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4" fillId="0" borderId="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9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4" borderId="2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5" fillId="4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9" fontId="12" fillId="4" borderId="26" xfId="0" applyFont="true" applyBorder="true" applyAlignment="true" applyProtection="false">
      <alignment horizontal="center" vertical="center" textRotation="0" wrapText="true" indent="0" shrinkToFit="true"/>
      <protection locked="true" hidden="false"/>
    </xf>
    <xf numFmtId="169" fontId="5" fillId="4" borderId="26" xfId="0" applyFont="true" applyBorder="true" applyAlignment="true" applyProtection="false">
      <alignment horizontal="center" vertical="center" textRotation="0" wrapText="true" indent="0" shrinkToFit="true"/>
      <protection locked="true" hidden="false"/>
    </xf>
    <xf numFmtId="169" fontId="5" fillId="4" borderId="2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0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26" xfId="0" applyFont="true" applyBorder="true" applyAlignment="true" applyProtection="false">
      <alignment horizontal="right" vertical="bottom" textRotation="0" wrapText="true" indent="0" shrinkToFit="true"/>
      <protection locked="true" hidden="false"/>
    </xf>
    <xf numFmtId="169" fontId="5" fillId="0" borderId="26" xfId="0" applyFont="true" applyBorder="true" applyAlignment="true" applyProtection="false">
      <alignment horizontal="right" vertical="bottom" textRotation="0" wrapText="false" indent="0" shrinkToFit="true"/>
      <protection locked="true" hidden="false"/>
    </xf>
    <xf numFmtId="169" fontId="0" fillId="0" borderId="26" xfId="0" applyFont="false" applyBorder="true" applyAlignment="true" applyProtection="false">
      <alignment horizontal="general" vertical="bottom" textRotation="0" wrapText="false" indent="0" shrinkToFit="true"/>
      <protection locked="true" hidden="false"/>
    </xf>
    <xf numFmtId="169" fontId="0" fillId="0" borderId="2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27" xfId="0" applyFont="true" applyBorder="true" applyAlignment="true" applyProtection="false">
      <alignment horizontal="general" vertical="bottom" textRotation="0" wrapText="true" indent="0" shrinkToFit="true"/>
      <protection locked="true" hidden="false"/>
    </xf>
    <xf numFmtId="169" fontId="4" fillId="0" borderId="27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69" fontId="4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0" fillId="0" borderId="17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9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8" xfId="0" applyFont="false" applyBorder="true" applyAlignment="true" applyProtection="false">
      <alignment horizontal="general" vertical="bottom" textRotation="0" wrapText="true" indent="0" shrinkToFit="true"/>
      <protection locked="true" hidden="false"/>
    </xf>
    <xf numFmtId="169" fontId="0" fillId="0" borderId="28" xfId="0" applyFont="false" applyBorder="true" applyAlignment="true" applyProtection="false">
      <alignment horizontal="general" vertical="bottom" textRotation="0" wrapText="false" indent="0" shrinkToFit="true"/>
      <protection locked="true" hidden="false"/>
    </xf>
    <xf numFmtId="169" fontId="0" fillId="0" borderId="2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0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3" borderId="28" xfId="0" applyFont="false" applyBorder="true" applyAlignment="true" applyProtection="false">
      <alignment horizontal="general" vertical="bottom" textRotation="0" wrapText="true" indent="0" shrinkToFit="true"/>
      <protection locked="true" hidden="false"/>
    </xf>
    <xf numFmtId="169" fontId="0" fillId="3" borderId="28" xfId="0" applyFont="false" applyBorder="true" applyAlignment="true" applyProtection="false">
      <alignment horizontal="general" vertical="bottom" textRotation="0" wrapText="false" indent="0" shrinkToFit="true"/>
      <protection locked="true" hidden="false"/>
    </xf>
    <xf numFmtId="169" fontId="0" fillId="3" borderId="2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4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4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4" borderId="2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5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5" fillId="0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5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5" fillId="0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5" fillId="0" borderId="2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2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5" fillId="0" borderId="2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3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3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12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29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3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3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3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3" borderId="1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0" fillId="3" borderId="1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0" fillId="3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3" borderId="29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70" fontId="0" fillId="3" borderId="13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3" borderId="13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3" borderId="16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2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2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2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5" fillId="0" borderId="3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70" fontId="15" fillId="0" borderId="27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7" fontId="15" fillId="0" borderId="27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7" fontId="15" fillId="0" borderId="24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2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3" borderId="1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3" borderId="1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3" borderId="2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3" borderId="31" xfId="0" applyFont="false" applyBorder="true" applyAlignment="true" applyProtection="false">
      <alignment horizontal="center" vertical="top" textRotation="0" wrapText="false" indent="0" shrinkToFit="true"/>
      <protection locked="true" hidden="false"/>
    </xf>
    <xf numFmtId="170" fontId="0" fillId="3" borderId="28" xfId="0" applyFont="false" applyBorder="true" applyAlignment="true" applyProtection="false">
      <alignment horizontal="general" vertical="top" textRotation="0" wrapText="false" indent="0" shrinkToFit="true"/>
      <protection locked="true" hidden="false"/>
    </xf>
    <xf numFmtId="167" fontId="0" fillId="3" borderId="28" xfId="0" applyFont="false" applyBorder="true" applyAlignment="true" applyProtection="false">
      <alignment horizontal="general" vertical="top" textRotation="0" wrapText="false" indent="0" shrinkToFit="true"/>
      <protection locked="true" hidden="false"/>
    </xf>
    <xf numFmtId="167" fontId="0" fillId="3" borderId="17" xfId="0" applyFont="false" applyBorder="true" applyAlignment="true" applyProtection="false">
      <alignment horizontal="general" vertical="top" textRotation="0" wrapText="false" indent="0" shrinkToFit="true"/>
      <protection locked="true" hidden="false"/>
    </xf>
    <xf numFmtId="164" fontId="15" fillId="0" borderId="1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2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5" fillId="0" borderId="3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70" fontId="15" fillId="0" borderId="2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7" fontId="15" fillId="0" borderId="2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7" fontId="15" fillId="0" borderId="17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5" fillId="0" borderId="13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7" fontId="15" fillId="0" borderId="13" xfId="0" applyFont="true" applyBorder="true" applyAlignment="true" applyProtection="false">
      <alignment horizontal="general" vertical="top" textRotation="0" wrapText="false" indent="0" shrinkToFit="tru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í 2" xfId="20" builtinId="54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BDBDB"/>
      <rgbColor rgb="FF808080"/>
      <rgbColor rgb="FF9999FF"/>
      <rgbColor rgb="FF993366"/>
      <rgbColor rgb="FFFFFFCC"/>
      <rgbColor rgb="FFCCFFFF"/>
      <rgbColor rgb="FF660066"/>
      <rgbColor rgb="FFFF9966"/>
      <rgbColor rgb="FF0066CC"/>
      <rgbColor rgb="FFD6E1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66FF66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BUILDpowerS/Templates/Rozpocty/Sablon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/>
  </externalBook>
</externalLink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RowHeight="12.75"/>
  <cols>
    <col collapsed="false" hidden="false" max="1025" min="1" style="0" width="8.6734693877551"/>
  </cols>
  <sheetData>
    <row r="1" customFormat="false" ht="12.75" hidden="false" customHeight="false" outlineLevel="0" collapsed="false">
      <c r="A1" s="1" t="s">
        <v>0</v>
      </c>
    </row>
    <row r="2" customFormat="false" ht="57.75" hidden="false" customHeight="true" outlineLevel="0" collapsed="false">
      <c r="A2" s="2" t="s">
        <v>1</v>
      </c>
      <c r="B2" s="2"/>
      <c r="C2" s="2"/>
      <c r="D2" s="2"/>
      <c r="E2" s="2"/>
      <c r="F2" s="2"/>
      <c r="G2" s="2"/>
    </row>
  </sheetData>
  <mergeCells count="1">
    <mergeCell ref="A2:G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66FF66"/>
    <pageSetUpPr fitToPage="false"/>
  </sheetPr>
  <dimension ref="A1:O56"/>
  <sheetViews>
    <sheetView windowProtection="false" showFormulas="false" showGridLines="false" showRowColHeaders="true" showZeros="true" rightToLeft="false" tabSelected="false" showOutlineSymbols="true" defaultGridColor="true" view="normal" topLeftCell="B49" colorId="64" zoomScale="100" zoomScaleNormal="100" zoomScalePageLayoutView="75" workbookViewId="0">
      <selection pane="topLeft" activeCell="B99" activeCellId="0" sqref="B99"/>
    </sheetView>
  </sheetViews>
  <sheetFormatPr defaultRowHeight="12.75"/>
  <cols>
    <col collapsed="false" hidden="true" max="1" min="1" style="0" width="0"/>
    <col collapsed="false" hidden="false" max="2" min="2" style="0" width="9.14285714285714"/>
    <col collapsed="false" hidden="false" max="3" min="3" style="0" width="7.4234693877551"/>
    <col collapsed="false" hidden="false" max="4" min="4" style="0" width="13.4285714285714"/>
    <col collapsed="false" hidden="false" max="5" min="5" style="0" width="12.1377551020408"/>
    <col collapsed="false" hidden="false" max="6" min="6" style="0" width="11.4183673469388"/>
    <col collapsed="false" hidden="false" max="7" min="7" style="3" width="12.7091836734694"/>
    <col collapsed="false" hidden="false" max="8" min="8" style="0" width="12.7091836734694"/>
    <col collapsed="false" hidden="false" max="9" min="9" style="3" width="12.7091836734694"/>
    <col collapsed="false" hidden="false" max="10" min="10" style="3" width="6.71428571428571"/>
    <col collapsed="false" hidden="false" max="11" min="11" style="0" width="4.28571428571429"/>
    <col collapsed="false" hidden="false" max="15" min="12" style="0" width="10.7091836734694"/>
  </cols>
  <sheetData>
    <row r="1" customFormat="false" ht="33.75" hidden="false" customHeight="true" outlineLevel="0" collapsed="false">
      <c r="A1" s="4" t="s">
        <v>2</v>
      </c>
      <c r="B1" s="5" t="s">
        <v>3</v>
      </c>
      <c r="C1" s="5"/>
      <c r="D1" s="5"/>
      <c r="E1" s="5"/>
      <c r="F1" s="5"/>
      <c r="G1" s="5"/>
      <c r="H1" s="5"/>
      <c r="I1" s="5"/>
      <c r="J1" s="5"/>
    </row>
    <row r="2" customFormat="false" ht="23.25" hidden="false" customHeight="true" outlineLevel="0" collapsed="false">
      <c r="A2" s="6"/>
      <c r="B2" s="7" t="s">
        <v>4</v>
      </c>
      <c r="C2" s="8"/>
      <c r="D2" s="9"/>
      <c r="E2" s="9" t="s">
        <v>5</v>
      </c>
      <c r="F2" s="10"/>
      <c r="G2" s="11"/>
      <c r="H2" s="10"/>
      <c r="I2" s="11"/>
      <c r="J2" s="12"/>
      <c r="O2" s="13"/>
    </row>
    <row r="3" customFormat="false" ht="23.25" hidden="false" customHeight="true" outlineLevel="0" collapsed="false">
      <c r="A3" s="6"/>
      <c r="B3" s="14" t="s">
        <v>6</v>
      </c>
      <c r="C3" s="8"/>
      <c r="D3" s="15" t="s">
        <v>7</v>
      </c>
      <c r="E3" s="15" t="s">
        <v>8</v>
      </c>
      <c r="F3" s="16"/>
      <c r="G3" s="16"/>
      <c r="H3" s="8"/>
      <c r="I3" s="17"/>
      <c r="J3" s="18"/>
    </row>
    <row r="4" customFormat="false" ht="23.25" hidden="false" customHeight="true" outlineLevel="0" collapsed="false">
      <c r="A4" s="19" t="n">
        <v>687</v>
      </c>
      <c r="B4" s="20" t="s">
        <v>9</v>
      </c>
      <c r="C4" s="21"/>
      <c r="D4" s="22" t="s">
        <v>7</v>
      </c>
      <c r="E4" s="22" t="s">
        <v>10</v>
      </c>
      <c r="F4" s="23"/>
      <c r="G4" s="24"/>
      <c r="H4" s="23"/>
      <c r="I4" s="24"/>
      <c r="J4" s="25"/>
    </row>
    <row r="5" customFormat="false" ht="24" hidden="false" customHeight="true" outlineLevel="0" collapsed="false">
      <c r="A5" s="6"/>
      <c r="B5" s="26" t="s">
        <v>11</v>
      </c>
      <c r="C5" s="27"/>
      <c r="D5" s="28" t="s">
        <v>12</v>
      </c>
      <c r="E5" s="29"/>
      <c r="F5" s="29"/>
      <c r="G5" s="29"/>
      <c r="H5" s="30" t="s">
        <v>13</v>
      </c>
      <c r="I5" s="28"/>
      <c r="J5" s="31"/>
    </row>
    <row r="6" customFormat="false" ht="15.75" hidden="false" customHeight="true" outlineLevel="0" collapsed="false">
      <c r="A6" s="6"/>
      <c r="B6" s="32"/>
      <c r="C6" s="29"/>
      <c r="D6" s="28"/>
      <c r="E6" s="29"/>
      <c r="F6" s="29"/>
      <c r="G6" s="29"/>
      <c r="H6" s="30" t="s">
        <v>14</v>
      </c>
      <c r="I6" s="28"/>
      <c r="J6" s="31"/>
    </row>
    <row r="7" customFormat="false" ht="15.75" hidden="false" customHeight="true" outlineLevel="0" collapsed="false">
      <c r="A7" s="6"/>
      <c r="B7" s="33"/>
      <c r="C7" s="34"/>
      <c r="D7" s="35"/>
      <c r="E7" s="36"/>
      <c r="F7" s="36"/>
      <c r="G7" s="36"/>
      <c r="H7" s="37"/>
      <c r="I7" s="36"/>
      <c r="J7" s="38"/>
    </row>
    <row r="8" customFormat="false" ht="24" hidden="true" customHeight="true" outlineLevel="0" collapsed="false">
      <c r="A8" s="6"/>
      <c r="B8" s="26" t="s">
        <v>15</v>
      </c>
      <c r="C8" s="27"/>
      <c r="D8" s="39"/>
      <c r="E8" s="27"/>
      <c r="F8" s="27"/>
      <c r="G8" s="40"/>
      <c r="H8" s="30" t="s">
        <v>13</v>
      </c>
      <c r="I8" s="28"/>
      <c r="J8" s="31"/>
    </row>
    <row r="9" customFormat="false" ht="15.75" hidden="true" customHeight="true" outlineLevel="0" collapsed="false">
      <c r="A9" s="6"/>
      <c r="B9" s="6"/>
      <c r="C9" s="27"/>
      <c r="D9" s="39"/>
      <c r="E9" s="27"/>
      <c r="F9" s="27"/>
      <c r="G9" s="40"/>
      <c r="H9" s="30" t="s">
        <v>14</v>
      </c>
      <c r="I9" s="28"/>
      <c r="J9" s="31"/>
    </row>
    <row r="10" customFormat="false" ht="15.75" hidden="true" customHeight="true" outlineLevel="0" collapsed="false">
      <c r="A10" s="6"/>
      <c r="B10" s="41"/>
      <c r="C10" s="34"/>
      <c r="D10" s="42"/>
      <c r="E10" s="43"/>
      <c r="F10" s="43"/>
      <c r="G10" s="44"/>
      <c r="H10" s="44"/>
      <c r="I10" s="45"/>
      <c r="J10" s="38"/>
    </row>
    <row r="11" customFormat="false" ht="24" hidden="false" customHeight="true" outlineLevel="0" collapsed="false">
      <c r="A11" s="6"/>
      <c r="B11" s="26" t="s">
        <v>16</v>
      </c>
      <c r="C11" s="27"/>
      <c r="D11" s="46"/>
      <c r="E11" s="46"/>
      <c r="F11" s="46"/>
      <c r="G11" s="46"/>
      <c r="H11" s="30" t="s">
        <v>13</v>
      </c>
      <c r="I11" s="28"/>
      <c r="J11" s="31"/>
    </row>
    <row r="12" customFormat="false" ht="15.75" hidden="false" customHeight="true" outlineLevel="0" collapsed="false">
      <c r="A12" s="6"/>
      <c r="B12" s="32"/>
      <c r="C12" s="29"/>
      <c r="D12" s="28"/>
      <c r="E12" s="28"/>
      <c r="F12" s="28"/>
      <c r="G12" s="28"/>
      <c r="H12" s="30" t="s">
        <v>14</v>
      </c>
      <c r="I12" s="28"/>
      <c r="J12" s="31"/>
    </row>
    <row r="13" customFormat="false" ht="15.75" hidden="false" customHeight="true" outlineLevel="0" collapsed="false">
      <c r="A13" s="6"/>
      <c r="B13" s="33"/>
      <c r="C13" s="34"/>
      <c r="D13" s="35"/>
      <c r="E13" s="35"/>
      <c r="F13" s="35"/>
      <c r="G13" s="35"/>
      <c r="H13" s="47"/>
      <c r="I13" s="36"/>
      <c r="J13" s="38"/>
    </row>
    <row r="14" customFormat="false" ht="24" hidden="false" customHeight="true" outlineLevel="0" collapsed="false">
      <c r="A14" s="6"/>
      <c r="B14" s="48" t="s">
        <v>17</v>
      </c>
      <c r="C14" s="49"/>
      <c r="D14" s="50"/>
      <c r="E14" s="51"/>
      <c r="F14" s="51"/>
      <c r="G14" s="51"/>
      <c r="H14" s="52"/>
      <c r="I14" s="51"/>
      <c r="J14" s="53"/>
    </row>
    <row r="15" customFormat="false" ht="32.25" hidden="false" customHeight="true" outlineLevel="0" collapsed="false">
      <c r="A15" s="6"/>
      <c r="B15" s="41" t="s">
        <v>18</v>
      </c>
      <c r="C15" s="54"/>
      <c r="D15" s="44"/>
      <c r="E15" s="55"/>
      <c r="F15" s="55"/>
      <c r="G15" s="56"/>
      <c r="H15" s="56"/>
      <c r="I15" s="57" t="s">
        <v>19</v>
      </c>
      <c r="J15" s="57"/>
    </row>
    <row r="16" customFormat="false" ht="23.25" hidden="false" customHeight="true" outlineLevel="0" collapsed="false">
      <c r="A16" s="58" t="s">
        <v>20</v>
      </c>
      <c r="B16" s="59" t="s">
        <v>20</v>
      </c>
      <c r="C16" s="60"/>
      <c r="D16" s="61"/>
      <c r="E16" s="62"/>
      <c r="F16" s="62"/>
      <c r="G16" s="62"/>
      <c r="H16" s="62"/>
      <c r="I16" s="63" t="n">
        <f aca="false">SUM(I49:I52)</f>
        <v>0</v>
      </c>
      <c r="J16" s="63"/>
    </row>
    <row r="17" customFormat="false" ht="23.25" hidden="false" customHeight="true" outlineLevel="0" collapsed="false">
      <c r="A17" s="58" t="s">
        <v>21</v>
      </c>
      <c r="B17" s="59" t="s">
        <v>21</v>
      </c>
      <c r="C17" s="60"/>
      <c r="D17" s="61"/>
      <c r="E17" s="62"/>
      <c r="F17" s="62"/>
      <c r="G17" s="62"/>
      <c r="H17" s="62"/>
      <c r="I17" s="63" t="n">
        <f aca="false">SUM(I53:I55)</f>
        <v>0</v>
      </c>
      <c r="J17" s="63"/>
    </row>
    <row r="18" customFormat="false" ht="23.25" hidden="false" customHeight="true" outlineLevel="0" collapsed="false">
      <c r="A18" s="58" t="s">
        <v>22</v>
      </c>
      <c r="B18" s="59" t="s">
        <v>22</v>
      </c>
      <c r="C18" s="60"/>
      <c r="D18" s="61"/>
      <c r="E18" s="62"/>
      <c r="F18" s="62"/>
      <c r="G18" s="62"/>
      <c r="H18" s="62"/>
      <c r="I18" s="63" t="n">
        <v>0</v>
      </c>
      <c r="J18" s="63"/>
    </row>
    <row r="19" customFormat="false" ht="23.25" hidden="false" customHeight="true" outlineLevel="0" collapsed="false">
      <c r="A19" s="58" t="s">
        <v>23</v>
      </c>
      <c r="B19" s="59" t="s">
        <v>24</v>
      </c>
      <c r="C19" s="60"/>
      <c r="D19" s="61"/>
      <c r="E19" s="62"/>
      <c r="F19" s="62"/>
      <c r="G19" s="62"/>
      <c r="H19" s="62"/>
      <c r="I19" s="63" t="n">
        <v>0</v>
      </c>
      <c r="J19" s="63"/>
    </row>
    <row r="20" customFormat="false" ht="23.25" hidden="false" customHeight="true" outlineLevel="0" collapsed="false">
      <c r="A20" s="58" t="s">
        <v>25</v>
      </c>
      <c r="B20" s="59" t="s">
        <v>26</v>
      </c>
      <c r="C20" s="60"/>
      <c r="D20" s="61"/>
      <c r="E20" s="62"/>
      <c r="F20" s="62"/>
      <c r="G20" s="62"/>
      <c r="H20" s="62"/>
      <c r="I20" s="63" t="n">
        <v>0</v>
      </c>
      <c r="J20" s="63"/>
    </row>
    <row r="21" customFormat="false" ht="23.25" hidden="false" customHeight="true" outlineLevel="0" collapsed="false">
      <c r="A21" s="6"/>
      <c r="B21" s="64" t="s">
        <v>19</v>
      </c>
      <c r="C21" s="65"/>
      <c r="D21" s="66"/>
      <c r="E21" s="67"/>
      <c r="F21" s="67"/>
      <c r="G21" s="67"/>
      <c r="H21" s="67"/>
      <c r="I21" s="68" t="n">
        <f aca="false">SUM(I16:J20)</f>
        <v>0</v>
      </c>
      <c r="J21" s="68"/>
    </row>
    <row r="22" customFormat="false" ht="33" hidden="false" customHeight="true" outlineLevel="0" collapsed="false">
      <c r="A22" s="6"/>
      <c r="B22" s="69" t="s">
        <v>27</v>
      </c>
      <c r="C22" s="60"/>
      <c r="D22" s="61"/>
      <c r="E22" s="70"/>
      <c r="F22" s="71"/>
      <c r="G22" s="72"/>
      <c r="H22" s="72"/>
      <c r="I22" s="72"/>
      <c r="J22" s="73"/>
    </row>
    <row r="23" customFormat="false" ht="23.25" hidden="false" customHeight="true" outlineLevel="0" collapsed="false">
      <c r="A23" s="6"/>
      <c r="B23" s="59" t="s">
        <v>28</v>
      </c>
      <c r="C23" s="60"/>
      <c r="D23" s="61"/>
      <c r="E23" s="74" t="n">
        <v>15</v>
      </c>
      <c r="F23" s="71" t="s">
        <v>29</v>
      </c>
      <c r="G23" s="75" t="n">
        <v>0</v>
      </c>
      <c r="H23" s="75"/>
      <c r="I23" s="75"/>
      <c r="J23" s="73" t="str">
        <f aca="false">Mena</f>
        <v>CZK</v>
      </c>
    </row>
    <row r="24" customFormat="false" ht="23.25" hidden="false" customHeight="true" outlineLevel="0" collapsed="false">
      <c r="A24" s="6"/>
      <c r="B24" s="59" t="s">
        <v>30</v>
      </c>
      <c r="C24" s="60"/>
      <c r="D24" s="61"/>
      <c r="E24" s="74" t="n">
        <f aca="false">SazbaDPH1</f>
        <v>15</v>
      </c>
      <c r="F24" s="71" t="s">
        <v>29</v>
      </c>
      <c r="G24" s="76" t="n">
        <v>0</v>
      </c>
      <c r="H24" s="76"/>
      <c r="I24" s="76"/>
      <c r="J24" s="73" t="str">
        <f aca="false">Mena</f>
        <v>CZK</v>
      </c>
    </row>
    <row r="25" customFormat="false" ht="23.25" hidden="false" customHeight="true" outlineLevel="0" collapsed="false">
      <c r="A25" s="6"/>
      <c r="B25" s="59" t="s">
        <v>31</v>
      </c>
      <c r="C25" s="60"/>
      <c r="D25" s="61"/>
      <c r="E25" s="74" t="n">
        <v>21</v>
      </c>
      <c r="F25" s="71" t="s">
        <v>29</v>
      </c>
      <c r="G25" s="75" t="n">
        <f aca="false">I21</f>
        <v>0</v>
      </c>
      <c r="H25" s="75"/>
      <c r="I25" s="75"/>
      <c r="J25" s="73" t="str">
        <f aca="false">Mena</f>
        <v>CZK</v>
      </c>
    </row>
    <row r="26" customFormat="false" ht="23.25" hidden="false" customHeight="true" outlineLevel="0" collapsed="false">
      <c r="A26" s="6"/>
      <c r="B26" s="77" t="s">
        <v>32</v>
      </c>
      <c r="C26" s="78"/>
      <c r="D26" s="79"/>
      <c r="E26" s="80" t="n">
        <f aca="false">SazbaDPH2</f>
        <v>21</v>
      </c>
      <c r="F26" s="81" t="s">
        <v>29</v>
      </c>
      <c r="G26" s="82" t="n">
        <f aca="false">ZakladDPHZakl/100*21</f>
        <v>0</v>
      </c>
      <c r="H26" s="82"/>
      <c r="I26" s="82"/>
      <c r="J26" s="83" t="str">
        <f aca="false">Mena</f>
        <v>CZK</v>
      </c>
    </row>
    <row r="27" customFormat="false" ht="23.25" hidden="false" customHeight="true" outlineLevel="0" collapsed="false">
      <c r="A27" s="6"/>
      <c r="B27" s="26" t="s">
        <v>33</v>
      </c>
      <c r="C27" s="84"/>
      <c r="D27" s="85"/>
      <c r="E27" s="84"/>
      <c r="F27" s="86"/>
      <c r="G27" s="87" t="n">
        <v>0</v>
      </c>
      <c r="H27" s="87"/>
      <c r="I27" s="87"/>
      <c r="J27" s="88" t="str">
        <f aca="false">Mena</f>
        <v>CZK</v>
      </c>
    </row>
    <row r="28" customFormat="false" ht="27.75" hidden="true" customHeight="true" outlineLevel="0" collapsed="false">
      <c r="A28" s="6"/>
      <c r="B28" s="89" t="s">
        <v>34</v>
      </c>
      <c r="C28" s="90"/>
      <c r="D28" s="90"/>
      <c r="E28" s="91"/>
      <c r="F28" s="92"/>
      <c r="G28" s="93" t="n">
        <v>766702.72</v>
      </c>
      <c r="H28" s="93"/>
      <c r="I28" s="93"/>
      <c r="J28" s="94" t="str">
        <f aca="false">Mena</f>
        <v>CZK</v>
      </c>
    </row>
    <row r="29" customFormat="false" ht="27.75" hidden="false" customHeight="true" outlineLevel="0" collapsed="false">
      <c r="A29" s="6"/>
      <c r="B29" s="89" t="s">
        <v>35</v>
      </c>
      <c r="C29" s="95"/>
      <c r="D29" s="95"/>
      <c r="E29" s="95"/>
      <c r="F29" s="95"/>
      <c r="G29" s="93" t="n">
        <f aca="false">SUM(G25:I26)</f>
        <v>0</v>
      </c>
      <c r="H29" s="93"/>
      <c r="I29" s="93"/>
      <c r="J29" s="96" t="s">
        <v>36</v>
      </c>
    </row>
    <row r="30" customFormat="false" ht="12.75" hidden="false" customHeight="true" outlineLevel="0" collapsed="false">
      <c r="A30" s="6"/>
      <c r="B30" s="6"/>
      <c r="C30" s="27"/>
      <c r="D30" s="27"/>
      <c r="E30" s="27"/>
      <c r="F30" s="27"/>
      <c r="G30" s="40"/>
      <c r="H30" s="27"/>
      <c r="I30" s="40"/>
      <c r="J30" s="97"/>
    </row>
    <row r="31" customFormat="false" ht="30" hidden="false" customHeight="true" outlineLevel="0" collapsed="false">
      <c r="A31" s="6"/>
      <c r="B31" s="6"/>
      <c r="C31" s="27"/>
      <c r="D31" s="27"/>
      <c r="E31" s="27"/>
      <c r="F31" s="27"/>
      <c r="G31" s="40"/>
      <c r="H31" s="27"/>
      <c r="I31" s="40"/>
      <c r="J31" s="97"/>
    </row>
    <row r="32" customFormat="false" ht="18.75" hidden="false" customHeight="true" outlineLevel="0" collapsed="false">
      <c r="A32" s="6"/>
      <c r="B32" s="98"/>
      <c r="C32" s="99" t="s">
        <v>37</v>
      </c>
      <c r="D32" s="100"/>
      <c r="E32" s="100"/>
      <c r="F32" s="99" t="s">
        <v>38</v>
      </c>
      <c r="G32" s="100"/>
      <c r="H32" s="101"/>
      <c r="I32" s="100"/>
      <c r="J32" s="97"/>
    </row>
    <row r="33" customFormat="false" ht="47.25" hidden="false" customHeight="true" outlineLevel="0" collapsed="false">
      <c r="A33" s="6"/>
      <c r="B33" s="6"/>
      <c r="C33" s="27"/>
      <c r="D33" s="27"/>
      <c r="E33" s="27"/>
      <c r="F33" s="27"/>
      <c r="G33" s="40"/>
      <c r="H33" s="27"/>
      <c r="I33" s="40"/>
      <c r="J33" s="97"/>
    </row>
    <row r="34" s="1" customFormat="true" ht="18.75" hidden="false" customHeight="true" outlineLevel="0" collapsed="false">
      <c r="A34" s="102"/>
      <c r="B34" s="102"/>
      <c r="C34" s="103"/>
      <c r="D34" s="104"/>
      <c r="E34" s="104"/>
      <c r="F34" s="103"/>
      <c r="G34" s="105"/>
      <c r="H34" s="104"/>
      <c r="I34" s="105"/>
      <c r="J34" s="106"/>
    </row>
    <row r="35" customFormat="false" ht="12.75" hidden="false" customHeight="true" outlineLevel="0" collapsed="false">
      <c r="A35" s="6"/>
      <c r="B35" s="6"/>
      <c r="C35" s="27"/>
      <c r="D35" s="107" t="s">
        <v>39</v>
      </c>
      <c r="E35" s="107"/>
      <c r="F35" s="27"/>
      <c r="G35" s="40"/>
      <c r="H35" s="108" t="s">
        <v>40</v>
      </c>
      <c r="I35" s="40"/>
      <c r="J35" s="97"/>
    </row>
    <row r="36" customFormat="false" ht="13.5" hidden="false" customHeight="true" outlineLevel="0" collapsed="false">
      <c r="A36" s="109"/>
      <c r="B36" s="109"/>
      <c r="C36" s="110"/>
      <c r="D36" s="110"/>
      <c r="E36" s="110"/>
      <c r="F36" s="110"/>
      <c r="G36" s="111"/>
      <c r="H36" s="110"/>
      <c r="I36" s="111"/>
      <c r="J36" s="112"/>
    </row>
    <row r="37" customFormat="false" ht="27" hidden="true" customHeight="true" outlineLevel="0" collapsed="false">
      <c r="B37" s="113" t="s">
        <v>41</v>
      </c>
      <c r="C37" s="114"/>
      <c r="D37" s="114"/>
      <c r="E37" s="114"/>
      <c r="F37" s="115"/>
      <c r="G37" s="115"/>
      <c r="H37" s="115"/>
      <c r="I37" s="115"/>
      <c r="J37" s="114"/>
    </row>
    <row r="38" customFormat="false" ht="25.5" hidden="true" customHeight="true" outlineLevel="0" collapsed="false">
      <c r="A38" s="116" t="s">
        <v>42</v>
      </c>
      <c r="B38" s="117" t="s">
        <v>43</v>
      </c>
      <c r="C38" s="118" t="s">
        <v>44</v>
      </c>
      <c r="D38" s="119"/>
      <c r="E38" s="119"/>
      <c r="F38" s="120" t="str">
        <f aca="false">B23</f>
        <v>Základ pro sníženou DPH</v>
      </c>
      <c r="G38" s="120" t="str">
        <f aca="false">B25</f>
        <v>Základ pro základní DPH</v>
      </c>
      <c r="H38" s="121" t="s">
        <v>45</v>
      </c>
      <c r="I38" s="121" t="s">
        <v>46</v>
      </c>
      <c r="J38" s="122" t="s">
        <v>29</v>
      </c>
    </row>
    <row r="39" customFormat="false" ht="25.5" hidden="true" customHeight="true" outlineLevel="0" collapsed="false">
      <c r="A39" s="116" t="n">
        <v>1</v>
      </c>
      <c r="B39" s="123" t="s">
        <v>47</v>
      </c>
      <c r="C39" s="124"/>
      <c r="D39" s="124"/>
      <c r="E39" s="124"/>
      <c r="F39" s="125" t="n">
        <v>0</v>
      </c>
      <c r="G39" s="126" t="n">
        <v>766702.72</v>
      </c>
      <c r="H39" s="127" t="n">
        <v>161007.57</v>
      </c>
      <c r="I39" s="127" t="n">
        <v>927710.29</v>
      </c>
      <c r="J39" s="128" t="n">
        <f aca="false">IF(CenaCelkemVypocet=0,"",I39/CenaCelkemVypocet*100)</f>
        <v>100</v>
      </c>
    </row>
    <row r="40" customFormat="false" ht="25.5" hidden="true" customHeight="true" outlineLevel="0" collapsed="false">
      <c r="A40" s="116" t="n">
        <v>2</v>
      </c>
      <c r="B40" s="129" t="s">
        <v>7</v>
      </c>
      <c r="C40" s="130" t="s">
        <v>8</v>
      </c>
      <c r="D40" s="130"/>
      <c r="E40" s="130"/>
      <c r="F40" s="131" t="n">
        <v>0</v>
      </c>
      <c r="G40" s="132" t="n">
        <v>766702.72</v>
      </c>
      <c r="H40" s="132" t="n">
        <v>161007.57</v>
      </c>
      <c r="I40" s="132" t="n">
        <v>927710.29</v>
      </c>
      <c r="J40" s="133" t="n">
        <f aca="false">IF(CenaCelkemVypocet=0,"",I40/CenaCelkemVypocet*100)</f>
        <v>100</v>
      </c>
    </row>
    <row r="41" customFormat="false" ht="25.5" hidden="true" customHeight="true" outlineLevel="0" collapsed="false">
      <c r="A41" s="116" t="n">
        <v>3</v>
      </c>
      <c r="B41" s="134" t="s">
        <v>7</v>
      </c>
      <c r="C41" s="135" t="s">
        <v>48</v>
      </c>
      <c r="D41" s="135"/>
      <c r="E41" s="135"/>
      <c r="F41" s="136" t="n">
        <v>0</v>
      </c>
      <c r="G41" s="137" t="n">
        <v>766702.72</v>
      </c>
      <c r="H41" s="137" t="n">
        <v>161007.57</v>
      </c>
      <c r="I41" s="137" t="n">
        <v>927710.29</v>
      </c>
      <c r="J41" s="138" t="n">
        <f aca="false">IF(CenaCelkemVypocet=0,"",I41/CenaCelkemVypocet*100)</f>
        <v>100</v>
      </c>
    </row>
    <row r="42" customFormat="false" ht="25.5" hidden="true" customHeight="true" outlineLevel="0" collapsed="false">
      <c r="A42" s="116"/>
      <c r="B42" s="139" t="s">
        <v>49</v>
      </c>
      <c r="C42" s="139"/>
      <c r="D42" s="139"/>
      <c r="E42" s="139"/>
      <c r="F42" s="140" t="n">
        <f aca="false">SUMIF(A39:A41,"=1",F39:F41)</f>
        <v>0</v>
      </c>
      <c r="G42" s="141" t="n">
        <f aca="false">SUMIF(A39:A41,"=1",G39:G41)</f>
        <v>766702.72</v>
      </c>
      <c r="H42" s="141" t="n">
        <f aca="false">SUMIF(A39:A41,"=1",H39:H41)</f>
        <v>161007.57</v>
      </c>
      <c r="I42" s="141" t="n">
        <f aca="false">SUMIF(A39:A41,"=1",I39:I41)</f>
        <v>927710.29</v>
      </c>
      <c r="J42" s="142" t="n">
        <f aca="false">SUMIF(A39:A41,"=1",J39:J41)</f>
        <v>100</v>
      </c>
    </row>
    <row r="43" customFormat="false" ht="12.75" hidden="false" customHeight="false" outlineLevel="0" collapsed="false">
      <c r="G43" s="0"/>
      <c r="I43" s="0"/>
      <c r="J43" s="0"/>
    </row>
    <row r="46" customFormat="false" ht="15.75" hidden="false" customHeight="false" outlineLevel="0" collapsed="false">
      <c r="B46" s="143" t="s">
        <v>50</v>
      </c>
      <c r="G46" s="0"/>
      <c r="I46" s="0"/>
      <c r="J46" s="0"/>
    </row>
    <row r="47" customFormat="false" ht="12.75" hidden="false" customHeight="false" outlineLevel="0" collapsed="false">
      <c r="G47" s="0"/>
      <c r="I47" s="0"/>
      <c r="J47" s="0"/>
    </row>
    <row r="48" customFormat="false" ht="25.5" hidden="false" customHeight="true" outlineLevel="0" collapsed="false">
      <c r="A48" s="144"/>
      <c r="B48" s="145" t="s">
        <v>43</v>
      </c>
      <c r="C48" s="145" t="s">
        <v>44</v>
      </c>
      <c r="D48" s="146"/>
      <c r="E48" s="146"/>
      <c r="F48" s="147" t="s">
        <v>51</v>
      </c>
      <c r="G48" s="147"/>
      <c r="H48" s="147"/>
      <c r="I48" s="147" t="s">
        <v>19</v>
      </c>
      <c r="J48" s="147" t="s">
        <v>29</v>
      </c>
    </row>
    <row r="49" customFormat="false" ht="25.5" hidden="false" customHeight="true" outlineLevel="0" collapsed="false">
      <c r="A49" s="148"/>
      <c r="B49" s="149" t="s">
        <v>52</v>
      </c>
      <c r="C49" s="150" t="s">
        <v>53</v>
      </c>
      <c r="D49" s="150"/>
      <c r="E49" s="150"/>
      <c r="F49" s="151" t="s">
        <v>20</v>
      </c>
      <c r="G49" s="152"/>
      <c r="H49" s="152"/>
      <c r="I49" s="152" t="n">
        <f aca="false">'1 1 Pol'!G7</f>
        <v>0</v>
      </c>
      <c r="J49" s="153" t="str">
        <f aca="false">IF(I56=0,"",I49/I56*100)</f>
        <v/>
      </c>
    </row>
    <row r="50" customFormat="false" ht="25.5" hidden="false" customHeight="true" outlineLevel="0" collapsed="false">
      <c r="A50" s="148"/>
      <c r="B50" s="154" t="s">
        <v>54</v>
      </c>
      <c r="C50" s="155" t="s">
        <v>55</v>
      </c>
      <c r="D50" s="155"/>
      <c r="E50" s="155"/>
      <c r="F50" s="156" t="s">
        <v>20</v>
      </c>
      <c r="G50" s="157"/>
      <c r="H50" s="157"/>
      <c r="I50" s="157" t="n">
        <f aca="false">'1 1 Pol'!G16</f>
        <v>0</v>
      </c>
      <c r="J50" s="158" t="str">
        <f aca="false">IF(I56=0,"",I50/I56*100)</f>
        <v/>
      </c>
    </row>
    <row r="51" customFormat="false" ht="25.5" hidden="false" customHeight="true" outlineLevel="0" collapsed="false">
      <c r="A51" s="148"/>
      <c r="B51" s="154" t="s">
        <v>56</v>
      </c>
      <c r="C51" s="155" t="s">
        <v>57</v>
      </c>
      <c r="D51" s="155"/>
      <c r="E51" s="155"/>
      <c r="F51" s="156" t="s">
        <v>20</v>
      </c>
      <c r="G51" s="157"/>
      <c r="H51" s="157"/>
      <c r="I51" s="157" t="n">
        <f aca="false">'1 1 Pol'!G20</f>
        <v>0</v>
      </c>
      <c r="J51" s="158" t="str">
        <f aca="false">IF(I56=0,"",I51/I56*100)</f>
        <v/>
      </c>
    </row>
    <row r="52" customFormat="false" ht="25.5" hidden="false" customHeight="true" outlineLevel="0" collapsed="false">
      <c r="A52" s="148"/>
      <c r="B52" s="154" t="s">
        <v>58</v>
      </c>
      <c r="C52" s="155" t="s">
        <v>59</v>
      </c>
      <c r="D52" s="155"/>
      <c r="E52" s="155"/>
      <c r="F52" s="156" t="s">
        <v>20</v>
      </c>
      <c r="G52" s="157"/>
      <c r="H52" s="157"/>
      <c r="I52" s="157" t="n">
        <f aca="false">'1 1 Pol'!G29</f>
        <v>0</v>
      </c>
      <c r="J52" s="158" t="str">
        <f aca="false">IF(I56=0,"",I52/I56*100)</f>
        <v/>
      </c>
    </row>
    <row r="53" customFormat="false" ht="25.5" hidden="false" customHeight="true" outlineLevel="0" collapsed="false">
      <c r="A53" s="148"/>
      <c r="B53" s="154" t="s">
        <v>60</v>
      </c>
      <c r="C53" s="155" t="s">
        <v>61</v>
      </c>
      <c r="D53" s="155"/>
      <c r="E53" s="155"/>
      <c r="F53" s="156" t="s">
        <v>21</v>
      </c>
      <c r="G53" s="157"/>
      <c r="H53" s="157"/>
      <c r="I53" s="157" t="n">
        <f aca="false">'1 1 Pol'!G31</f>
        <v>0</v>
      </c>
      <c r="J53" s="158" t="str">
        <f aca="false">IF(I56=0,"",I53/I56*100)</f>
        <v/>
      </c>
    </row>
    <row r="54" customFormat="false" ht="25.5" hidden="false" customHeight="true" outlineLevel="0" collapsed="false">
      <c r="A54" s="148"/>
      <c r="B54" s="154" t="s">
        <v>62</v>
      </c>
      <c r="C54" s="155" t="s">
        <v>63</v>
      </c>
      <c r="D54" s="155"/>
      <c r="E54" s="155"/>
      <c r="F54" s="156" t="s">
        <v>21</v>
      </c>
      <c r="G54" s="157"/>
      <c r="H54" s="157"/>
      <c r="I54" s="157" t="n">
        <f aca="false">'1 1 Pol'!G37</f>
        <v>0</v>
      </c>
      <c r="J54" s="158" t="str">
        <f aca="false">IF(I56=0,"",I54/I56*100)</f>
        <v/>
      </c>
    </row>
    <row r="55" customFormat="false" ht="25.5" hidden="false" customHeight="true" outlineLevel="0" collapsed="false">
      <c r="A55" s="148"/>
      <c r="B55" s="159" t="s">
        <v>64</v>
      </c>
      <c r="C55" s="160" t="s">
        <v>65</v>
      </c>
      <c r="D55" s="160"/>
      <c r="E55" s="160"/>
      <c r="F55" s="161" t="s">
        <v>21</v>
      </c>
      <c r="G55" s="162"/>
      <c r="H55" s="162"/>
      <c r="I55" s="162" t="n">
        <f aca="false">'1 1 Pol'!G53</f>
        <v>0</v>
      </c>
      <c r="J55" s="163" t="str">
        <f aca="false">IF(I56=0,"",I55/I56*100)</f>
        <v/>
      </c>
    </row>
    <row r="56" customFormat="false" ht="25.5" hidden="false" customHeight="true" outlineLevel="0" collapsed="false">
      <c r="A56" s="164"/>
      <c r="B56" s="165" t="s">
        <v>46</v>
      </c>
      <c r="C56" s="165"/>
      <c r="D56" s="166"/>
      <c r="E56" s="166"/>
      <c r="F56" s="167"/>
      <c r="G56" s="168"/>
      <c r="H56" s="168"/>
      <c r="I56" s="168" t="n">
        <f aca="false">SUM(I49:I55)</f>
        <v>0</v>
      </c>
      <c r="J56" s="169" t="n">
        <f aca="false">SUM(J49:J55)</f>
        <v>0</v>
      </c>
    </row>
  </sheetData>
  <mergeCells count="44">
    <mergeCell ref="B1:J1"/>
    <mergeCell ref="D11:G11"/>
    <mergeCell ref="D12:G12"/>
    <mergeCell ref="D13:G13"/>
    <mergeCell ref="E15:F15"/>
    <mergeCell ref="G15:H15"/>
    <mergeCell ref="I15:J15"/>
    <mergeCell ref="E16:F16"/>
    <mergeCell ref="G16:H16"/>
    <mergeCell ref="I16:J16"/>
    <mergeCell ref="E17:F17"/>
    <mergeCell ref="G17:H17"/>
    <mergeCell ref="I17:J17"/>
    <mergeCell ref="E18:F18"/>
    <mergeCell ref="G18:H18"/>
    <mergeCell ref="I18:J18"/>
    <mergeCell ref="E19:F19"/>
    <mergeCell ref="G19:H19"/>
    <mergeCell ref="I19:J19"/>
    <mergeCell ref="E20:F20"/>
    <mergeCell ref="G20:H20"/>
    <mergeCell ref="I20:J20"/>
    <mergeCell ref="E21:F21"/>
    <mergeCell ref="G21:H21"/>
    <mergeCell ref="I21:J21"/>
    <mergeCell ref="G23:I23"/>
    <mergeCell ref="G24:I24"/>
    <mergeCell ref="G25:I25"/>
    <mergeCell ref="G26:I26"/>
    <mergeCell ref="G27:I27"/>
    <mergeCell ref="G28:I28"/>
    <mergeCell ref="G29:I29"/>
    <mergeCell ref="D35:E35"/>
    <mergeCell ref="C39:E39"/>
    <mergeCell ref="C40:E40"/>
    <mergeCell ref="C41:E41"/>
    <mergeCell ref="B42:E42"/>
    <mergeCell ref="C49:E49"/>
    <mergeCell ref="C50:E50"/>
    <mergeCell ref="C51:E51"/>
    <mergeCell ref="C52:E52"/>
    <mergeCell ref="C53:E53"/>
    <mergeCell ref="C54:E54"/>
    <mergeCell ref="C55:E55"/>
  </mergeCells>
  <printOptions headings="false" gridLines="false" gridLinesSet="true" horizontalCentered="false" verticalCentered="false"/>
  <pageMargins left="0.39375" right="0.196527777777778" top="0.590277777777778" bottom="0.393055555555556" header="0.511805555555555" footer="0.196527777777778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&amp;L&amp;9Zpracováno programem BUILDpower S,  © RTS, a.s.&amp;R&amp;9Stránka &amp;P z &amp;N</oddFooter>
  </headerFooter>
  <rowBreaks count="1" manualBreakCount="1">
    <brk id="36" man="true" max="16383" min="0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FF9966"/>
    <pageSetUpPr fitToPage="false"/>
  </sheetPr>
  <dimension ref="A1:G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8" activeCellId="0" sqref="F8"/>
    </sheetView>
  </sheetViews>
  <sheetFormatPr defaultRowHeight="12.75"/>
  <cols>
    <col collapsed="false" hidden="false" max="1" min="1" style="170" width="4.28571428571429"/>
    <col collapsed="false" hidden="false" max="2" min="2" style="170" width="14.4285714285714"/>
    <col collapsed="false" hidden="false" max="3" min="3" style="171" width="38.2857142857143"/>
    <col collapsed="false" hidden="false" max="4" min="4" style="170" width="4.57142857142857"/>
    <col collapsed="false" hidden="false" max="5" min="5" style="170" width="10.5765306122449"/>
    <col collapsed="false" hidden="false" max="6" min="6" style="170" width="9.85204081632653"/>
    <col collapsed="false" hidden="false" max="7" min="7" style="170" width="12.7091836734694"/>
    <col collapsed="false" hidden="false" max="1025" min="8" style="170" width="9.14285714285714"/>
  </cols>
  <sheetData>
    <row r="1" customFormat="false" ht="15.75" hidden="false" customHeight="false" outlineLevel="0" collapsed="false">
      <c r="A1" s="172" t="s">
        <v>66</v>
      </c>
      <c r="B1" s="172"/>
      <c r="C1" s="172"/>
      <c r="D1" s="172"/>
      <c r="E1" s="172"/>
      <c r="F1" s="172"/>
      <c r="G1" s="172"/>
    </row>
    <row r="2" customFormat="false" ht="24.95" hidden="false" customHeight="true" outlineLevel="0" collapsed="false">
      <c r="A2" s="173" t="s">
        <v>67</v>
      </c>
      <c r="B2" s="174"/>
      <c r="C2" s="175"/>
      <c r="D2" s="175"/>
      <c r="E2" s="175"/>
      <c r="F2" s="175"/>
      <c r="G2" s="175"/>
    </row>
    <row r="3" customFormat="false" ht="24.95" hidden="false" customHeight="true" outlineLevel="0" collapsed="false">
      <c r="A3" s="173" t="s">
        <v>68</v>
      </c>
      <c r="B3" s="174"/>
      <c r="C3" s="175"/>
      <c r="D3" s="175"/>
      <c r="E3" s="175"/>
      <c r="F3" s="175"/>
      <c r="G3" s="175"/>
    </row>
    <row r="4" customFormat="false" ht="24.95" hidden="false" customHeight="true" outlineLevel="0" collapsed="false">
      <c r="A4" s="173" t="s">
        <v>69</v>
      </c>
      <c r="B4" s="174"/>
      <c r="C4" s="175"/>
      <c r="D4" s="175"/>
      <c r="E4" s="175"/>
      <c r="F4" s="175"/>
      <c r="G4" s="175"/>
    </row>
  </sheetData>
  <mergeCells count="4">
    <mergeCell ref="A1:G1"/>
    <mergeCell ref="C2:G2"/>
    <mergeCell ref="C3:G3"/>
    <mergeCell ref="C4:G4"/>
  </mergeCells>
  <printOptions headings="false" gridLines="false" gridLinesSet="true" horizontalCentered="false" verticalCentered="false"/>
  <pageMargins left="0.590277777777778" right="0.39375" top="0.590277777777778" bottom="0.984027777777778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&amp;L&amp;9Zpracováno programem 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H56"/>
  <sheetViews>
    <sheetView windowProtection="false" showFormulas="false" showGridLines="true" showRowColHeaders="true" showZeros="true" rightToLeft="false" tabSelected="true" showOutlineSymbols="true" defaultGridColor="true" view="normal" topLeftCell="A37" colorId="64" zoomScale="100" zoomScaleNormal="100" zoomScalePageLayoutView="100" workbookViewId="0">
      <selection pane="topLeft" activeCell="C11" activeCellId="0" sqref="C11"/>
    </sheetView>
  </sheetViews>
  <sheetFormatPr defaultRowHeight="12.75"/>
  <cols>
    <col collapsed="false" hidden="false" max="1" min="1" style="0" width="4.28571428571429"/>
    <col collapsed="false" hidden="false" max="2" min="2" style="176" width="14.4285714285714"/>
    <col collapsed="false" hidden="false" max="3" min="3" style="176" width="38.2857142857143"/>
    <col collapsed="false" hidden="false" max="4" min="4" style="0" width="4.57142857142857"/>
    <col collapsed="false" hidden="false" max="5" min="5" style="0" width="10.5765306122449"/>
    <col collapsed="false" hidden="false" max="6" min="6" style="0" width="9.85204081632653"/>
    <col collapsed="false" hidden="false" max="7" min="7" style="0" width="12.7091836734694"/>
    <col collapsed="false" hidden="true" max="21" min="8" style="0" width="0"/>
    <col collapsed="false" hidden="false" max="28" min="22" style="0" width="8.6734693877551"/>
    <col collapsed="false" hidden="true" max="29" min="29" style="0" width="0"/>
    <col collapsed="false" hidden="false" max="30" min="30" style="0" width="8.6734693877551"/>
    <col collapsed="false" hidden="true" max="41" min="31" style="0" width="0"/>
    <col collapsed="false" hidden="false" max="1025" min="42" style="0" width="8.6734693877551"/>
  </cols>
  <sheetData>
    <row r="1" customFormat="false" ht="15.75" hidden="false" customHeight="true" outlineLevel="0" collapsed="false">
      <c r="A1" s="177" t="s">
        <v>66</v>
      </c>
      <c r="B1" s="177"/>
      <c r="C1" s="177"/>
      <c r="D1" s="177"/>
      <c r="E1" s="177"/>
      <c r="F1" s="177"/>
      <c r="G1" s="177"/>
      <c r="AG1" s="0" t="s">
        <v>70</v>
      </c>
    </row>
    <row r="2" customFormat="false" ht="24.95" hidden="false" customHeight="true" outlineLevel="0" collapsed="false">
      <c r="A2" s="173" t="s">
        <v>67</v>
      </c>
      <c r="B2" s="174" t="s">
        <v>71</v>
      </c>
      <c r="C2" s="178" t="s">
        <v>72</v>
      </c>
      <c r="D2" s="178"/>
      <c r="E2" s="178"/>
      <c r="F2" s="178"/>
      <c r="G2" s="178"/>
      <c r="AG2" s="0" t="s">
        <v>73</v>
      </c>
    </row>
    <row r="3" customFormat="false" ht="24.95" hidden="false" customHeight="true" outlineLevel="0" collapsed="false">
      <c r="A3" s="173" t="s">
        <v>68</v>
      </c>
      <c r="B3" s="174" t="s">
        <v>7</v>
      </c>
      <c r="C3" s="178" t="s">
        <v>8</v>
      </c>
      <c r="D3" s="178"/>
      <c r="E3" s="178"/>
      <c r="F3" s="178"/>
      <c r="G3" s="178"/>
      <c r="AC3" s="176" t="s">
        <v>73</v>
      </c>
      <c r="AG3" s="0" t="s">
        <v>74</v>
      </c>
    </row>
    <row r="4" customFormat="false" ht="24.95" hidden="false" customHeight="true" outlineLevel="0" collapsed="false">
      <c r="A4" s="179" t="s">
        <v>69</v>
      </c>
      <c r="B4" s="180" t="s">
        <v>7</v>
      </c>
      <c r="C4" s="181" t="s">
        <v>48</v>
      </c>
      <c r="D4" s="181"/>
      <c r="E4" s="181"/>
      <c r="F4" s="181"/>
      <c r="G4" s="181"/>
      <c r="AG4" s="0" t="s">
        <v>75</v>
      </c>
    </row>
    <row r="5" customFormat="false" ht="12.75" hidden="false" customHeight="false" outlineLevel="0" collapsed="false">
      <c r="B5" s="0"/>
      <c r="C5" s="0"/>
      <c r="D5" s="182"/>
    </row>
    <row r="6" customFormat="false" ht="38.25" hidden="false" customHeight="false" outlineLevel="0" collapsed="false">
      <c r="A6" s="183" t="s">
        <v>76</v>
      </c>
      <c r="B6" s="184" t="s">
        <v>77</v>
      </c>
      <c r="C6" s="184" t="s">
        <v>78</v>
      </c>
      <c r="D6" s="185" t="s">
        <v>79</v>
      </c>
      <c r="E6" s="183" t="s">
        <v>80</v>
      </c>
      <c r="F6" s="186" t="s">
        <v>81</v>
      </c>
      <c r="G6" s="183" t="s">
        <v>19</v>
      </c>
      <c r="H6" s="187" t="s">
        <v>82</v>
      </c>
      <c r="I6" s="187" t="s">
        <v>83</v>
      </c>
      <c r="J6" s="187" t="s">
        <v>84</v>
      </c>
      <c r="K6" s="187" t="s">
        <v>85</v>
      </c>
      <c r="L6" s="187" t="s">
        <v>86</v>
      </c>
      <c r="M6" s="187" t="s">
        <v>87</v>
      </c>
      <c r="N6" s="187" t="s">
        <v>88</v>
      </c>
      <c r="O6" s="187" t="s">
        <v>89</v>
      </c>
      <c r="P6" s="187" t="s">
        <v>90</v>
      </c>
      <c r="Q6" s="187" t="s">
        <v>91</v>
      </c>
      <c r="R6" s="187" t="s">
        <v>92</v>
      </c>
      <c r="S6" s="187" t="s">
        <v>93</v>
      </c>
      <c r="T6" s="187" t="s">
        <v>94</v>
      </c>
      <c r="U6" s="187" t="s">
        <v>95</v>
      </c>
    </row>
    <row r="7" customFormat="false" ht="12.75" hidden="false" customHeight="false" outlineLevel="0" collapsed="false">
      <c r="A7" s="188" t="s">
        <v>96</v>
      </c>
      <c r="B7" s="189" t="s">
        <v>52</v>
      </c>
      <c r="C7" s="190" t="s">
        <v>53</v>
      </c>
      <c r="D7" s="191"/>
      <c r="E7" s="192"/>
      <c r="F7" s="193"/>
      <c r="G7" s="193" t="n">
        <f aca="false">SUMIF(AG8:AG15,"&lt;&gt;NOR",G8:G15)</f>
        <v>0</v>
      </c>
      <c r="H7" s="193"/>
      <c r="I7" s="193" t="n">
        <f aca="false">SUM(I8:I15)</f>
        <v>107273.93</v>
      </c>
      <c r="J7" s="193"/>
      <c r="K7" s="193" t="n">
        <f aca="false">SUM(K8:K15)</f>
        <v>153836.78</v>
      </c>
      <c r="L7" s="193"/>
      <c r="M7" s="193" t="n">
        <f aca="false">SUM(M8:M15)</f>
        <v>0</v>
      </c>
      <c r="N7" s="193"/>
      <c r="O7" s="193" t="n">
        <f aca="false">SUM(O8:O15)</f>
        <v>17.1</v>
      </c>
      <c r="P7" s="193"/>
      <c r="Q7" s="193" t="n">
        <f aca="false">SUM(Q8:Q15)</f>
        <v>0</v>
      </c>
      <c r="R7" s="193"/>
      <c r="S7" s="193"/>
      <c r="T7" s="194"/>
      <c r="U7" s="193" t="n">
        <f aca="false">SUM(U8:U15)</f>
        <v>550.54</v>
      </c>
      <c r="AG7" s="0" t="s">
        <v>97</v>
      </c>
    </row>
    <row r="8" customFormat="false" ht="12.75" hidden="false" customHeight="false" outlineLevel="1" collapsed="false">
      <c r="A8" s="195" t="n">
        <v>1</v>
      </c>
      <c r="B8" s="196" t="s">
        <v>98</v>
      </c>
      <c r="C8" s="197" t="s">
        <v>99</v>
      </c>
      <c r="D8" s="198" t="s">
        <v>100</v>
      </c>
      <c r="E8" s="199" t="n">
        <v>537.2</v>
      </c>
      <c r="F8" s="200"/>
      <c r="G8" s="200" t="n">
        <f aca="false">E8*F8</f>
        <v>0</v>
      </c>
      <c r="H8" s="200" t="n">
        <v>24.75</v>
      </c>
      <c r="I8" s="200" t="n">
        <f aca="false">ROUND(E8*H8,2)</f>
        <v>13295.7</v>
      </c>
      <c r="J8" s="200" t="n">
        <v>19.96</v>
      </c>
      <c r="K8" s="200" t="n">
        <f aca="false">ROUND(E8*J8,2)</f>
        <v>10722.51</v>
      </c>
      <c r="L8" s="200" t="n">
        <v>21</v>
      </c>
      <c r="M8" s="200" t="n">
        <f aca="false">G8*(1+L8/100)</f>
        <v>0</v>
      </c>
      <c r="N8" s="200" t="n">
        <v>0.00032</v>
      </c>
      <c r="O8" s="200" t="n">
        <f aca="false">ROUND(E8*N8,2)</f>
        <v>0.17</v>
      </c>
      <c r="P8" s="200" t="n">
        <v>0</v>
      </c>
      <c r="Q8" s="200" t="n">
        <f aca="false">ROUND(E8*P8,2)</f>
        <v>0</v>
      </c>
      <c r="R8" s="200"/>
      <c r="S8" s="200"/>
      <c r="T8" s="201" t="n">
        <v>0.07</v>
      </c>
      <c r="U8" s="200" t="n">
        <f aca="false">ROUND(E8*T8,2)</f>
        <v>37.6</v>
      </c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 t="s">
        <v>101</v>
      </c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  <c r="BG8" s="202"/>
      <c r="BH8" s="202"/>
    </row>
    <row r="9" customFormat="false" ht="12.75" hidden="false" customHeight="false" outlineLevel="1" collapsed="false">
      <c r="A9" s="195" t="n">
        <v>2</v>
      </c>
      <c r="B9" s="196" t="s">
        <v>102</v>
      </c>
      <c r="C9" s="197" t="s">
        <v>103</v>
      </c>
      <c r="D9" s="198" t="s">
        <v>100</v>
      </c>
      <c r="E9" s="199" t="n">
        <v>537.2</v>
      </c>
      <c r="F9" s="200"/>
      <c r="G9" s="200" t="n">
        <f aca="false">E9*F9</f>
        <v>0</v>
      </c>
      <c r="H9" s="200" t="n">
        <v>37.58</v>
      </c>
      <c r="I9" s="200" t="n">
        <f aca="false">ROUND(E9*H9,2)</f>
        <v>20187.98</v>
      </c>
      <c r="J9" s="200" t="n">
        <v>183.27</v>
      </c>
      <c r="K9" s="200" t="n">
        <f aca="false">ROUND(E9*J9,2)</f>
        <v>98452.64</v>
      </c>
      <c r="L9" s="200" t="n">
        <v>21</v>
      </c>
      <c r="M9" s="200" t="n">
        <f aca="false">G9*(1+L9/100)</f>
        <v>0</v>
      </c>
      <c r="N9" s="200" t="n">
        <v>0.02846</v>
      </c>
      <c r="O9" s="200" t="n">
        <f aca="false">ROUND(E9*N9,2)</f>
        <v>15.29</v>
      </c>
      <c r="P9" s="200" t="n">
        <v>0</v>
      </c>
      <c r="Q9" s="200" t="n">
        <f aca="false">ROUND(E9*P9,2)</f>
        <v>0</v>
      </c>
      <c r="R9" s="200"/>
      <c r="S9" s="200"/>
      <c r="T9" s="201" t="n">
        <v>0.58225</v>
      </c>
      <c r="U9" s="200" t="n">
        <f aca="false">ROUND(E9*T9,2)</f>
        <v>312.78</v>
      </c>
      <c r="V9" s="202"/>
      <c r="W9" s="202"/>
      <c r="X9" s="202"/>
      <c r="Y9" s="202"/>
      <c r="Z9" s="202"/>
      <c r="AA9" s="202"/>
      <c r="AB9" s="202"/>
      <c r="AC9" s="202"/>
      <c r="AD9" s="202"/>
      <c r="AE9" s="202"/>
      <c r="AF9" s="202"/>
      <c r="AG9" s="202" t="s">
        <v>101</v>
      </c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  <c r="BG9" s="202"/>
      <c r="BH9" s="202"/>
    </row>
    <row r="10" customFormat="false" ht="12.75" hidden="false" customHeight="false" outlineLevel="1" collapsed="false">
      <c r="A10" s="195" t="n">
        <v>3</v>
      </c>
      <c r="B10" s="196" t="s">
        <v>104</v>
      </c>
      <c r="C10" s="197" t="s">
        <v>105</v>
      </c>
      <c r="D10" s="198" t="s">
        <v>100</v>
      </c>
      <c r="E10" s="199" t="n">
        <v>78</v>
      </c>
      <c r="F10" s="200"/>
      <c r="G10" s="200" t="n">
        <f aca="false">E10*F10</f>
        <v>0</v>
      </c>
      <c r="H10" s="200" t="n">
        <v>13.56</v>
      </c>
      <c r="I10" s="200" t="n">
        <f aca="false">ROUND(E10*H10,2)</f>
        <v>1057.68</v>
      </c>
      <c r="J10" s="200" t="n">
        <v>20.08</v>
      </c>
      <c r="K10" s="200" t="n">
        <f aca="false">ROUND(E10*J10,2)</f>
        <v>1566.24</v>
      </c>
      <c r="L10" s="200" t="n">
        <v>21</v>
      </c>
      <c r="M10" s="200" t="n">
        <f aca="false">G10*(1+L10/100)</f>
        <v>0</v>
      </c>
      <c r="N10" s="200" t="n">
        <v>4E-005</v>
      </c>
      <c r="O10" s="200" t="n">
        <f aca="false">ROUND(E10*N10,2)</f>
        <v>0</v>
      </c>
      <c r="P10" s="200" t="n">
        <v>0</v>
      </c>
      <c r="Q10" s="200" t="n">
        <f aca="false">ROUND(E10*P10,2)</f>
        <v>0</v>
      </c>
      <c r="R10" s="200"/>
      <c r="S10" s="200"/>
      <c r="T10" s="201" t="n">
        <v>0.078</v>
      </c>
      <c r="U10" s="200" t="n">
        <f aca="false">ROUND(E10*T10,2)</f>
        <v>6.08</v>
      </c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 t="s">
        <v>101</v>
      </c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</row>
    <row r="11" customFormat="false" ht="22.35" hidden="false" customHeight="false" outlineLevel="1" collapsed="false">
      <c r="A11" s="195" t="n">
        <v>4</v>
      </c>
      <c r="B11" s="196" t="s">
        <v>106</v>
      </c>
      <c r="C11" s="203" t="s">
        <v>107</v>
      </c>
      <c r="D11" s="198" t="s">
        <v>100</v>
      </c>
      <c r="E11" s="199" t="n">
        <v>537.2</v>
      </c>
      <c r="F11" s="200"/>
      <c r="G11" s="200" t="n">
        <f aca="false">E11*F11</f>
        <v>0</v>
      </c>
      <c r="H11" s="200" t="n">
        <v>125.47</v>
      </c>
      <c r="I11" s="200" t="n">
        <f aca="false">ROUND(E11*H11,2)</f>
        <v>67402.48</v>
      </c>
      <c r="J11" s="200" t="n">
        <v>59.49</v>
      </c>
      <c r="K11" s="200" t="n">
        <f aca="false">ROUND(E11*J11,2)</f>
        <v>31958.03</v>
      </c>
      <c r="L11" s="200" t="n">
        <v>21</v>
      </c>
      <c r="M11" s="200" t="n">
        <f aca="false">G11*(1+L11/100)</f>
        <v>0</v>
      </c>
      <c r="N11" s="200" t="n">
        <v>0.0021</v>
      </c>
      <c r="O11" s="200" t="n">
        <f aca="false">ROUND(E11*N11,2)</f>
        <v>1.13</v>
      </c>
      <c r="P11" s="200" t="n">
        <v>0</v>
      </c>
      <c r="Q11" s="200" t="n">
        <f aca="false">ROUND(E11*P11,2)</f>
        <v>0</v>
      </c>
      <c r="R11" s="200"/>
      <c r="S11" s="200"/>
      <c r="T11" s="201" t="n">
        <v>0.21</v>
      </c>
      <c r="U11" s="200" t="n">
        <f aca="false">ROUND(E11*T11,2)</f>
        <v>112.81</v>
      </c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  <c r="AF11" s="202"/>
      <c r="AG11" s="202" t="s">
        <v>101</v>
      </c>
      <c r="AH11" s="202"/>
      <c r="AI11" s="202"/>
      <c r="AJ11" s="202"/>
      <c r="AK11" s="202"/>
      <c r="AL11" s="202"/>
      <c r="AM11" s="202"/>
      <c r="AN11" s="202"/>
      <c r="AO11" s="202"/>
      <c r="AP11" s="202"/>
      <c r="AQ11" s="202"/>
      <c r="AR11" s="202"/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2"/>
      <c r="BE11" s="202"/>
      <c r="BF11" s="202"/>
      <c r="BG11" s="202"/>
      <c r="BH11" s="202"/>
    </row>
    <row r="12" customFormat="false" ht="12.75" hidden="false" customHeight="false" outlineLevel="1" collapsed="false">
      <c r="A12" s="195" t="n">
        <v>5</v>
      </c>
      <c r="B12" s="196" t="s">
        <v>108</v>
      </c>
      <c r="C12" s="197" t="s">
        <v>109</v>
      </c>
      <c r="D12" s="198" t="s">
        <v>100</v>
      </c>
      <c r="E12" s="199" t="n">
        <v>537.2</v>
      </c>
      <c r="F12" s="200"/>
      <c r="G12" s="200" t="n">
        <f aca="false">E12*F12</f>
        <v>0</v>
      </c>
      <c r="H12" s="200" t="n">
        <v>0.95</v>
      </c>
      <c r="I12" s="200" t="n">
        <f aca="false">ROUND(E12*H12,2)</f>
        <v>510.34</v>
      </c>
      <c r="J12" s="200" t="n">
        <v>10.05</v>
      </c>
      <c r="K12" s="200" t="n">
        <f aca="false">ROUND(E12*J12,2)</f>
        <v>5398.86</v>
      </c>
      <c r="L12" s="200" t="n">
        <v>21</v>
      </c>
      <c r="M12" s="200" t="n">
        <f aca="false">G12*(1+L12/100)</f>
        <v>0</v>
      </c>
      <c r="N12" s="200" t="n">
        <v>2E-005</v>
      </c>
      <c r="O12" s="200" t="n">
        <f aca="false">ROUND(E12*N12,2)</f>
        <v>0.01</v>
      </c>
      <c r="P12" s="200" t="n">
        <v>0</v>
      </c>
      <c r="Q12" s="200" t="n">
        <f aca="false">ROUND(E12*P12,2)</f>
        <v>0</v>
      </c>
      <c r="R12" s="200"/>
      <c r="S12" s="200"/>
      <c r="T12" s="201" t="n">
        <v>0.11</v>
      </c>
      <c r="U12" s="200" t="n">
        <f aca="false">ROUND(E12*T12,2)</f>
        <v>59.09</v>
      </c>
      <c r="V12" s="202"/>
      <c r="W12" s="202"/>
      <c r="X12" s="202"/>
      <c r="Y12" s="202"/>
      <c r="Z12" s="202"/>
      <c r="AA12" s="202"/>
      <c r="AB12" s="202"/>
      <c r="AC12" s="202"/>
      <c r="AD12" s="202"/>
      <c r="AE12" s="202"/>
      <c r="AF12" s="202"/>
      <c r="AG12" s="202" t="s">
        <v>101</v>
      </c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  <c r="BG12" s="202"/>
      <c r="BH12" s="202"/>
    </row>
    <row r="13" customFormat="false" ht="43.25" hidden="false" customHeight="false" outlineLevel="1" collapsed="false">
      <c r="A13" s="195"/>
      <c r="B13" s="196"/>
      <c r="C13" s="203" t="s">
        <v>110</v>
      </c>
      <c r="D13" s="198" t="s">
        <v>100</v>
      </c>
      <c r="E13" s="199" t="n">
        <v>22.1</v>
      </c>
      <c r="F13" s="200"/>
      <c r="G13" s="200" t="n">
        <f aca="false">E13*F13</f>
        <v>0</v>
      </c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1"/>
      <c r="U13" s="200"/>
      <c r="V13" s="202" t="s">
        <v>111</v>
      </c>
      <c r="W13" s="202"/>
      <c r="X13" s="202"/>
      <c r="Y13" s="202"/>
      <c r="Z13" s="202"/>
      <c r="AA13" s="202"/>
      <c r="AB13" s="202"/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  <c r="BG13" s="202"/>
      <c r="BH13" s="202"/>
    </row>
    <row r="14" customFormat="false" ht="12.75" hidden="false" customHeight="false" outlineLevel="1" collapsed="false">
      <c r="A14" s="195" t="n">
        <v>6</v>
      </c>
      <c r="B14" s="196" t="s">
        <v>112</v>
      </c>
      <c r="C14" s="197" t="s">
        <v>113</v>
      </c>
      <c r="D14" s="198" t="s">
        <v>114</v>
      </c>
      <c r="E14" s="199" t="n">
        <v>115</v>
      </c>
      <c r="F14" s="200"/>
      <c r="G14" s="200" t="n">
        <f aca="false">E14*F14</f>
        <v>0</v>
      </c>
      <c r="H14" s="200" t="n">
        <v>3.65</v>
      </c>
      <c r="I14" s="200" t="n">
        <f aca="false">ROUND(E14*H14,2)</f>
        <v>419.75</v>
      </c>
      <c r="J14" s="200" t="n">
        <v>49.9</v>
      </c>
      <c r="K14" s="200" t="n">
        <f aca="false">ROUND(E14*J14,2)</f>
        <v>5738.5</v>
      </c>
      <c r="L14" s="200" t="n">
        <v>21</v>
      </c>
      <c r="M14" s="200" t="n">
        <f aca="false">G14*(1+L14/100)</f>
        <v>0</v>
      </c>
      <c r="N14" s="200" t="n">
        <v>0.00431</v>
      </c>
      <c r="O14" s="200" t="n">
        <f aca="false">ROUND(E14*N14,2)</f>
        <v>0.5</v>
      </c>
      <c r="P14" s="200" t="n">
        <v>0</v>
      </c>
      <c r="Q14" s="200" t="n">
        <f aca="false">ROUND(E14*P14,2)</f>
        <v>0</v>
      </c>
      <c r="R14" s="200"/>
      <c r="S14" s="200"/>
      <c r="T14" s="201" t="n">
        <v>0.1929</v>
      </c>
      <c r="U14" s="200" t="n">
        <f aca="false">ROUND(E14*T14,2)</f>
        <v>22.18</v>
      </c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 t="s">
        <v>115</v>
      </c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  <c r="BG14" s="202"/>
      <c r="BH14" s="202"/>
    </row>
    <row r="15" customFormat="false" ht="12.75" hidden="false" customHeight="false" outlineLevel="1" collapsed="false">
      <c r="A15" s="195" t="n">
        <v>7</v>
      </c>
      <c r="B15" s="196" t="s">
        <v>116</v>
      </c>
      <c r="C15" s="197" t="s">
        <v>117</v>
      </c>
      <c r="D15" s="198" t="s">
        <v>118</v>
      </c>
      <c r="E15" s="199" t="n">
        <v>2</v>
      </c>
      <c r="F15" s="200"/>
      <c r="G15" s="200" t="n">
        <f aca="false">E15*F15</f>
        <v>0</v>
      </c>
      <c r="H15" s="200" t="n">
        <v>2200</v>
      </c>
      <c r="I15" s="200" t="n">
        <f aca="false">ROUND(E15*H15,2)</f>
        <v>4400</v>
      </c>
      <c r="J15" s="200" t="n">
        <v>0</v>
      </c>
      <c r="K15" s="200" t="n">
        <f aca="false">ROUND(E15*J15,2)</f>
        <v>0</v>
      </c>
      <c r="L15" s="200" t="n">
        <v>21</v>
      </c>
      <c r="M15" s="200" t="n">
        <f aca="false">G15*(1+L15/100)</f>
        <v>0</v>
      </c>
      <c r="N15" s="200" t="n">
        <v>0</v>
      </c>
      <c r="O15" s="200" t="n">
        <f aca="false">ROUND(E15*N15,2)</f>
        <v>0</v>
      </c>
      <c r="P15" s="200" t="n">
        <v>0</v>
      </c>
      <c r="Q15" s="200" t="n">
        <f aca="false">ROUND(E15*P15,2)</f>
        <v>0</v>
      </c>
      <c r="R15" s="200"/>
      <c r="S15" s="200"/>
      <c r="T15" s="201" t="n">
        <v>0</v>
      </c>
      <c r="U15" s="200" t="n">
        <f aca="false">ROUND(E15*T15,2)</f>
        <v>0</v>
      </c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 t="s">
        <v>119</v>
      </c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</row>
    <row r="16" customFormat="false" ht="12.75" hidden="false" customHeight="false" outlineLevel="0" collapsed="false">
      <c r="A16" s="204" t="s">
        <v>96</v>
      </c>
      <c r="B16" s="205" t="s">
        <v>54</v>
      </c>
      <c r="C16" s="206" t="s">
        <v>55</v>
      </c>
      <c r="D16" s="207"/>
      <c r="E16" s="208"/>
      <c r="F16" s="209"/>
      <c r="G16" s="209" t="n">
        <f aca="false">SUMIF(AG17:AG19,"&lt;&gt;NOR",G17:G19)</f>
        <v>0</v>
      </c>
      <c r="H16" s="209"/>
      <c r="I16" s="209" t="n">
        <f aca="false">SUM(I17:I19)</f>
        <v>16648.8</v>
      </c>
      <c r="J16" s="209"/>
      <c r="K16" s="209" t="n">
        <f aca="false">SUM(K17:K19)</f>
        <v>60765.6</v>
      </c>
      <c r="L16" s="209"/>
      <c r="M16" s="209" t="n">
        <f aca="false">SUM(M17:M19)</f>
        <v>0</v>
      </c>
      <c r="N16" s="209"/>
      <c r="O16" s="209" t="n">
        <f aca="false">SUM(O17:O19)</f>
        <v>10.77</v>
      </c>
      <c r="P16" s="209"/>
      <c r="Q16" s="209" t="n">
        <f aca="false">SUM(Q17:Q19)</f>
        <v>0</v>
      </c>
      <c r="R16" s="209"/>
      <c r="S16" s="209"/>
      <c r="T16" s="210"/>
      <c r="U16" s="209" t="n">
        <f aca="false">SUM(U17:U19)</f>
        <v>138.88</v>
      </c>
      <c r="AG16" s="0" t="s">
        <v>97</v>
      </c>
    </row>
    <row r="17" customFormat="false" ht="12.75" hidden="false" customHeight="false" outlineLevel="1" collapsed="false">
      <c r="A17" s="195" t="n">
        <v>8</v>
      </c>
      <c r="B17" s="196" t="s">
        <v>120</v>
      </c>
      <c r="C17" s="197" t="s">
        <v>121</v>
      </c>
      <c r="D17" s="198" t="s">
        <v>100</v>
      </c>
      <c r="E17" s="199" t="n">
        <v>560</v>
      </c>
      <c r="F17" s="200"/>
      <c r="G17" s="200" t="n">
        <f aca="false">E17*F17</f>
        <v>0</v>
      </c>
      <c r="H17" s="200" t="n">
        <v>0.03</v>
      </c>
      <c r="I17" s="200" t="n">
        <f aca="false">ROUND(E17*H17,2)</f>
        <v>16.8</v>
      </c>
      <c r="J17" s="200" t="n">
        <v>64.97</v>
      </c>
      <c r="K17" s="200" t="n">
        <f aca="false">ROUND(E17*J17,2)</f>
        <v>36383.2</v>
      </c>
      <c r="L17" s="200" t="n">
        <v>21</v>
      </c>
      <c r="M17" s="200" t="n">
        <f aca="false">G17*(1+L17/100)</f>
        <v>0</v>
      </c>
      <c r="N17" s="200" t="n">
        <v>0.01838</v>
      </c>
      <c r="O17" s="200" t="n">
        <f aca="false">ROUND(E17*N17,2)</f>
        <v>10.29</v>
      </c>
      <c r="P17" s="200" t="n">
        <v>0</v>
      </c>
      <c r="Q17" s="200" t="n">
        <f aca="false">ROUND(E17*P17,2)</f>
        <v>0</v>
      </c>
      <c r="R17" s="200"/>
      <c r="S17" s="200"/>
      <c r="T17" s="201" t="n">
        <v>0.13</v>
      </c>
      <c r="U17" s="200" t="n">
        <f aca="false">ROUND(E17*T17,2)</f>
        <v>72.8</v>
      </c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 t="s">
        <v>101</v>
      </c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2"/>
      <c r="BE17" s="202"/>
      <c r="BF17" s="202"/>
      <c r="BG17" s="202"/>
      <c r="BH17" s="202"/>
    </row>
    <row r="18" customFormat="false" ht="12.75" hidden="false" customHeight="false" outlineLevel="1" collapsed="false">
      <c r="A18" s="195" t="n">
        <v>9</v>
      </c>
      <c r="B18" s="196" t="s">
        <v>122</v>
      </c>
      <c r="C18" s="197" t="s">
        <v>123</v>
      </c>
      <c r="D18" s="198" t="s">
        <v>100</v>
      </c>
      <c r="E18" s="199" t="n">
        <v>560</v>
      </c>
      <c r="F18" s="200"/>
      <c r="G18" s="200" t="n">
        <f aca="false">E18*F18</f>
        <v>0</v>
      </c>
      <c r="H18" s="200" t="n">
        <v>29.7</v>
      </c>
      <c r="I18" s="200" t="n">
        <f aca="false">ROUND(E18*H18,2)</f>
        <v>16632</v>
      </c>
      <c r="J18" s="200" t="n">
        <v>1.54</v>
      </c>
      <c r="K18" s="200" t="n">
        <f aca="false">ROUND(E18*J18,2)</f>
        <v>862.4</v>
      </c>
      <c r="L18" s="200" t="n">
        <v>21</v>
      </c>
      <c r="M18" s="200" t="n">
        <f aca="false">G18*(1+L18/100)</f>
        <v>0</v>
      </c>
      <c r="N18" s="200" t="n">
        <v>0.00085</v>
      </c>
      <c r="O18" s="200" t="n">
        <f aca="false">ROUND(E18*N18,2)</f>
        <v>0.48</v>
      </c>
      <c r="P18" s="200" t="n">
        <v>0</v>
      </c>
      <c r="Q18" s="200" t="n">
        <f aca="false">ROUND(E18*P18,2)</f>
        <v>0</v>
      </c>
      <c r="R18" s="200"/>
      <c r="S18" s="200"/>
      <c r="T18" s="201" t="n">
        <v>0.006</v>
      </c>
      <c r="U18" s="200" t="n">
        <f aca="false">ROUND(E18*T18,2)</f>
        <v>3.36</v>
      </c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 t="s">
        <v>115</v>
      </c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  <c r="BG18" s="202"/>
      <c r="BH18" s="202"/>
    </row>
    <row r="19" customFormat="false" ht="12.75" hidden="false" customHeight="false" outlineLevel="1" collapsed="false">
      <c r="A19" s="195" t="n">
        <v>10</v>
      </c>
      <c r="B19" s="196" t="s">
        <v>124</v>
      </c>
      <c r="C19" s="197" t="s">
        <v>125</v>
      </c>
      <c r="D19" s="198" t="s">
        <v>100</v>
      </c>
      <c r="E19" s="199" t="n">
        <v>560</v>
      </c>
      <c r="F19" s="200"/>
      <c r="G19" s="200" t="n">
        <f aca="false">E19*F19</f>
        <v>0</v>
      </c>
      <c r="H19" s="200" t="n">
        <v>0</v>
      </c>
      <c r="I19" s="200" t="n">
        <f aca="false">ROUND(E19*H19,2)</f>
        <v>0</v>
      </c>
      <c r="J19" s="200" t="n">
        <v>42</v>
      </c>
      <c r="K19" s="200" t="n">
        <f aca="false">ROUND(E19*J19,2)</f>
        <v>23520</v>
      </c>
      <c r="L19" s="200" t="n">
        <v>21</v>
      </c>
      <c r="M19" s="200" t="n">
        <f aca="false">G19*(1+L19/100)</f>
        <v>0</v>
      </c>
      <c r="N19" s="200" t="n">
        <v>0</v>
      </c>
      <c r="O19" s="200" t="n">
        <f aca="false">ROUND(E19*N19,2)</f>
        <v>0</v>
      </c>
      <c r="P19" s="200" t="n">
        <v>0</v>
      </c>
      <c r="Q19" s="200" t="n">
        <f aca="false">ROUND(E19*P19,2)</f>
        <v>0</v>
      </c>
      <c r="R19" s="200"/>
      <c r="S19" s="200"/>
      <c r="T19" s="201" t="n">
        <v>0.112</v>
      </c>
      <c r="U19" s="200" t="n">
        <f aca="false">ROUND(E19*T19,2)</f>
        <v>62.72</v>
      </c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 t="s">
        <v>101</v>
      </c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</row>
    <row r="20" customFormat="false" ht="12.75" hidden="false" customHeight="false" outlineLevel="0" collapsed="false">
      <c r="A20" s="204" t="s">
        <v>96</v>
      </c>
      <c r="B20" s="205" t="s">
        <v>56</v>
      </c>
      <c r="C20" s="206" t="s">
        <v>57</v>
      </c>
      <c r="D20" s="207"/>
      <c r="E20" s="208"/>
      <c r="F20" s="209"/>
      <c r="G20" s="209" t="n">
        <f aca="false">SUMIF(AG24:AG28,"&lt;&gt;NOR",G24:G28)</f>
        <v>0</v>
      </c>
      <c r="H20" s="209"/>
      <c r="I20" s="209" t="n">
        <f aca="false">SUM(I24:I28)</f>
        <v>1757.43</v>
      </c>
      <c r="J20" s="209"/>
      <c r="K20" s="209" t="n">
        <f aca="false">SUM(K24:K28)</f>
        <v>20946.52</v>
      </c>
      <c r="L20" s="209"/>
      <c r="M20" s="209" t="n">
        <f aca="false">SUM(M24:M28)</f>
        <v>0</v>
      </c>
      <c r="N20" s="209"/>
      <c r="O20" s="209" t="n">
        <f aca="false">SUM(O24:O28)</f>
        <v>0.08</v>
      </c>
      <c r="P20" s="209"/>
      <c r="Q20" s="209" t="n">
        <f aca="false">SUM(Q24:Q28)</f>
        <v>4.14</v>
      </c>
      <c r="R20" s="209"/>
      <c r="S20" s="209"/>
      <c r="T20" s="210"/>
      <c r="U20" s="209" t="n">
        <f aca="false">SUM(U24:U28)</f>
        <v>38.35</v>
      </c>
      <c r="AG20" s="0" t="s">
        <v>97</v>
      </c>
    </row>
    <row r="21" customFormat="false" ht="12.8" hidden="false" customHeight="false" outlineLevel="1" collapsed="false">
      <c r="A21" s="195"/>
      <c r="B21" s="196"/>
      <c r="C21" s="203" t="s">
        <v>126</v>
      </c>
      <c r="D21" s="198" t="s">
        <v>100</v>
      </c>
      <c r="E21" s="199" t="n">
        <v>267.5</v>
      </c>
      <c r="F21" s="200"/>
      <c r="G21" s="200" t="n">
        <f aca="false">E21*F21</f>
        <v>0</v>
      </c>
      <c r="H21" s="200"/>
      <c r="I21" s="200"/>
      <c r="J21" s="200"/>
      <c r="K21" s="200"/>
      <c r="L21" s="200"/>
      <c r="M21" s="200"/>
      <c r="N21" s="200"/>
      <c r="O21" s="200"/>
      <c r="P21" s="200"/>
      <c r="Q21" s="200"/>
      <c r="R21" s="200"/>
      <c r="S21" s="200"/>
      <c r="T21" s="201"/>
      <c r="U21" s="200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/>
      <c r="BD21" s="202"/>
      <c r="BE21" s="202"/>
      <c r="BF21" s="202"/>
      <c r="BG21" s="202"/>
      <c r="BH21" s="202"/>
    </row>
    <row r="22" customFormat="false" ht="12.8" hidden="false" customHeight="false" outlineLevel="1" collapsed="false">
      <c r="A22" s="195"/>
      <c r="B22" s="196"/>
      <c r="C22" s="203" t="s">
        <v>127</v>
      </c>
      <c r="D22" s="198" t="s">
        <v>114</v>
      </c>
      <c r="E22" s="199" t="n">
        <v>25.4</v>
      </c>
      <c r="F22" s="200"/>
      <c r="G22" s="200" t="n">
        <f aca="false">E22*F22</f>
        <v>0</v>
      </c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1"/>
      <c r="U22" s="200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</row>
    <row r="23" customFormat="false" ht="12.8" hidden="false" customHeight="false" outlineLevel="1" collapsed="false">
      <c r="A23" s="195"/>
      <c r="B23" s="196"/>
      <c r="C23" s="203" t="s">
        <v>128</v>
      </c>
      <c r="D23" s="198" t="s">
        <v>100</v>
      </c>
      <c r="E23" s="199" t="n">
        <v>22.1</v>
      </c>
      <c r="F23" s="200"/>
      <c r="G23" s="200" t="n">
        <f aca="false">E23*F23</f>
        <v>0</v>
      </c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1"/>
      <c r="U23" s="200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2"/>
      <c r="BE23" s="202"/>
      <c r="BF23" s="202"/>
      <c r="BG23" s="202"/>
      <c r="BH23" s="202"/>
    </row>
    <row r="24" customFormat="false" ht="12.75" hidden="false" customHeight="false" outlineLevel="1" collapsed="false">
      <c r="A24" s="195" t="n">
        <v>11</v>
      </c>
      <c r="B24" s="196" t="s">
        <v>129</v>
      </c>
      <c r="C24" s="197" t="s">
        <v>130</v>
      </c>
      <c r="D24" s="198" t="s">
        <v>100</v>
      </c>
      <c r="E24" s="199" t="n">
        <v>7.74</v>
      </c>
      <c r="F24" s="200"/>
      <c r="G24" s="200" t="n">
        <f aca="false">E24*F24</f>
        <v>0</v>
      </c>
      <c r="H24" s="200" t="n">
        <v>49.78</v>
      </c>
      <c r="I24" s="200" t="n">
        <f aca="false">ROUND(E24*H24,2)</f>
        <v>385.3</v>
      </c>
      <c r="J24" s="200" t="n">
        <v>223.53</v>
      </c>
      <c r="K24" s="200" t="n">
        <f aca="false">ROUND(E24*J24,2)</f>
        <v>1730.12</v>
      </c>
      <c r="L24" s="200" t="n">
        <v>21</v>
      </c>
      <c r="M24" s="200" t="n">
        <f aca="false">G24*(1+L24/100)</f>
        <v>0</v>
      </c>
      <c r="N24" s="200" t="n">
        <v>0.00219</v>
      </c>
      <c r="O24" s="200" t="n">
        <f aca="false">ROUND(E24*N24,2)</f>
        <v>0.02</v>
      </c>
      <c r="P24" s="200" t="n">
        <v>0.075</v>
      </c>
      <c r="Q24" s="200" t="n">
        <f aca="false">ROUND(E24*P24,2)</f>
        <v>0.58</v>
      </c>
      <c r="R24" s="200"/>
      <c r="S24" s="200"/>
      <c r="T24" s="201" t="n">
        <v>0.955</v>
      </c>
      <c r="U24" s="200" t="n">
        <f aca="false">ROUND(E24*T24,2)</f>
        <v>7.39</v>
      </c>
      <c r="V24" s="202"/>
      <c r="W24" s="202"/>
      <c r="X24" s="202"/>
      <c r="Y24" s="202"/>
      <c r="Z24" s="202"/>
      <c r="AA24" s="202"/>
      <c r="AB24" s="202"/>
      <c r="AC24" s="202"/>
      <c r="AD24" s="202"/>
      <c r="AE24" s="202"/>
      <c r="AF24" s="202"/>
      <c r="AG24" s="202" t="s">
        <v>115</v>
      </c>
      <c r="AH24" s="202"/>
      <c r="AI24" s="202"/>
      <c r="AJ24" s="202"/>
      <c r="AK24" s="202"/>
      <c r="AL24" s="202"/>
      <c r="AM24" s="202"/>
      <c r="AN24" s="202"/>
      <c r="AO24" s="202"/>
      <c r="AP24" s="202"/>
      <c r="AQ24" s="202"/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/>
      <c r="BC24" s="202"/>
      <c r="BD24" s="202"/>
      <c r="BE24" s="202"/>
      <c r="BF24" s="202"/>
      <c r="BG24" s="202"/>
      <c r="BH24" s="202"/>
    </row>
    <row r="25" customFormat="false" ht="12.75" hidden="false" customHeight="false" outlineLevel="1" collapsed="false">
      <c r="A25" s="195" t="n">
        <v>12</v>
      </c>
      <c r="B25" s="196" t="s">
        <v>131</v>
      </c>
      <c r="C25" s="197" t="s">
        <v>132</v>
      </c>
      <c r="D25" s="198" t="s">
        <v>100</v>
      </c>
      <c r="E25" s="199" t="n">
        <v>3.94</v>
      </c>
      <c r="F25" s="200"/>
      <c r="G25" s="200" t="n">
        <f aca="false">E25*F25</f>
        <v>0</v>
      </c>
      <c r="H25" s="200" t="n">
        <v>22.71</v>
      </c>
      <c r="I25" s="200" t="n">
        <f aca="false">ROUND(E25*H25,2)</f>
        <v>89.48</v>
      </c>
      <c r="J25" s="200" t="n">
        <v>142.14</v>
      </c>
      <c r="K25" s="200" t="n">
        <f aca="false">ROUND(E25*J25,2)</f>
        <v>560.03</v>
      </c>
      <c r="L25" s="200" t="n">
        <v>21</v>
      </c>
      <c r="M25" s="200" t="n">
        <f aca="false">G25*(1+L25/100)</f>
        <v>0</v>
      </c>
      <c r="N25" s="200" t="n">
        <v>0.001</v>
      </c>
      <c r="O25" s="200" t="n">
        <f aca="false">ROUND(E25*N25,2)</f>
        <v>0</v>
      </c>
      <c r="P25" s="200" t="n">
        <v>0.062</v>
      </c>
      <c r="Q25" s="200" t="n">
        <f aca="false">ROUND(E25*P25,2)</f>
        <v>0.24</v>
      </c>
      <c r="R25" s="200"/>
      <c r="S25" s="200"/>
      <c r="T25" s="201" t="n">
        <v>0.612</v>
      </c>
      <c r="U25" s="200" t="n">
        <f aca="false">ROUND(E25*T25,2)</f>
        <v>2.41</v>
      </c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 t="s">
        <v>115</v>
      </c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2"/>
      <c r="BE25" s="202"/>
      <c r="BF25" s="202"/>
      <c r="BG25" s="202"/>
      <c r="BH25" s="202"/>
    </row>
    <row r="26" customFormat="false" ht="12.75" hidden="false" customHeight="false" outlineLevel="1" collapsed="false">
      <c r="A26" s="195" t="n">
        <v>13</v>
      </c>
      <c r="B26" s="196" t="s">
        <v>133</v>
      </c>
      <c r="C26" s="197" t="s">
        <v>134</v>
      </c>
      <c r="D26" s="198" t="s">
        <v>100</v>
      </c>
      <c r="E26" s="199" t="n">
        <v>61.4</v>
      </c>
      <c r="F26" s="200"/>
      <c r="G26" s="200" t="n">
        <f aca="false">E26*F26</f>
        <v>0</v>
      </c>
      <c r="H26" s="200" t="n">
        <v>20.89</v>
      </c>
      <c r="I26" s="200" t="n">
        <f aca="false">ROUND(E26*H26,2)</f>
        <v>1282.65</v>
      </c>
      <c r="J26" s="200" t="n">
        <v>108.41</v>
      </c>
      <c r="K26" s="200" t="n">
        <f aca="false">ROUND(E26*J26,2)</f>
        <v>6656.37</v>
      </c>
      <c r="L26" s="200" t="n">
        <v>21</v>
      </c>
      <c r="M26" s="200" t="n">
        <f aca="false">G26*(1+L26/100)</f>
        <v>0</v>
      </c>
      <c r="N26" s="200" t="n">
        <v>0.00092</v>
      </c>
      <c r="O26" s="200" t="n">
        <f aca="false">ROUND(E26*N26,2)</f>
        <v>0.06</v>
      </c>
      <c r="P26" s="200" t="n">
        <v>0.054</v>
      </c>
      <c r="Q26" s="200" t="n">
        <f aca="false">ROUND(E26*P26,2)</f>
        <v>3.32</v>
      </c>
      <c r="R26" s="200"/>
      <c r="S26" s="200"/>
      <c r="T26" s="201" t="n">
        <v>0.465</v>
      </c>
      <c r="U26" s="200" t="n">
        <f aca="false">ROUND(E26*T26,2)</f>
        <v>28.55</v>
      </c>
      <c r="V26" s="202"/>
      <c r="W26" s="202"/>
      <c r="X26" s="202"/>
      <c r="Y26" s="202"/>
      <c r="Z26" s="202"/>
      <c r="AA26" s="202"/>
      <c r="AB26" s="202"/>
      <c r="AC26" s="202"/>
      <c r="AD26" s="202"/>
      <c r="AE26" s="202"/>
      <c r="AF26" s="202"/>
      <c r="AG26" s="202" t="s">
        <v>115</v>
      </c>
      <c r="AH26" s="202"/>
      <c r="AI26" s="202"/>
      <c r="AJ26" s="202"/>
      <c r="AK26" s="202"/>
      <c r="AL26" s="202"/>
      <c r="AM26" s="202"/>
      <c r="AN26" s="202"/>
      <c r="AO26" s="202"/>
      <c r="AP26" s="202"/>
      <c r="AQ26" s="202"/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2"/>
      <c r="BE26" s="202"/>
      <c r="BF26" s="202"/>
      <c r="BG26" s="202"/>
      <c r="BH26" s="202"/>
    </row>
    <row r="27" customFormat="false" ht="12.8" hidden="false" customHeight="false" outlineLevel="1" collapsed="false">
      <c r="A27" s="195"/>
      <c r="B27" s="196"/>
      <c r="C27" s="203" t="s">
        <v>135</v>
      </c>
      <c r="D27" s="198" t="s">
        <v>136</v>
      </c>
      <c r="E27" s="199" t="n">
        <v>1</v>
      </c>
      <c r="F27" s="200"/>
      <c r="G27" s="200" t="n">
        <f aca="false">E27*F27</f>
        <v>0</v>
      </c>
      <c r="H27" s="200"/>
      <c r="I27" s="200"/>
      <c r="J27" s="200"/>
      <c r="K27" s="200"/>
      <c r="L27" s="200"/>
      <c r="M27" s="200"/>
      <c r="N27" s="200"/>
      <c r="O27" s="200"/>
      <c r="P27" s="200"/>
      <c r="Q27" s="200"/>
      <c r="R27" s="200"/>
      <c r="S27" s="200"/>
      <c r="T27" s="201"/>
      <c r="U27" s="200"/>
      <c r="V27" s="202"/>
      <c r="W27" s="202"/>
      <c r="X27" s="202"/>
      <c r="Y27" s="202"/>
      <c r="Z27" s="202"/>
      <c r="AA27" s="202"/>
      <c r="AB27" s="202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/>
      <c r="BC27" s="202"/>
      <c r="BD27" s="202"/>
      <c r="BE27" s="202"/>
      <c r="BF27" s="202"/>
      <c r="BG27" s="202"/>
      <c r="BH27" s="202"/>
    </row>
    <row r="28" customFormat="false" ht="12.75" hidden="false" customHeight="false" outlineLevel="1" collapsed="false">
      <c r="A28" s="195" t="n">
        <v>14</v>
      </c>
      <c r="B28" s="196" t="s">
        <v>137</v>
      </c>
      <c r="C28" s="197" t="s">
        <v>138</v>
      </c>
      <c r="D28" s="198" t="s">
        <v>136</v>
      </c>
      <c r="E28" s="199" t="n">
        <v>1</v>
      </c>
      <c r="F28" s="200"/>
      <c r="G28" s="200" t="n">
        <f aca="false">E28*F28</f>
        <v>0</v>
      </c>
      <c r="H28" s="200" t="n">
        <v>0</v>
      </c>
      <c r="I28" s="200" t="n">
        <f aca="false">ROUND(E28*H28,2)</f>
        <v>0</v>
      </c>
      <c r="J28" s="200" t="n">
        <v>12000</v>
      </c>
      <c r="K28" s="200" t="n">
        <f aca="false">ROUND(E28*J28,2)</f>
        <v>12000</v>
      </c>
      <c r="L28" s="200" t="n">
        <v>21</v>
      </c>
      <c r="M28" s="200" t="n">
        <f aca="false">G28*(1+L28/100)</f>
        <v>0</v>
      </c>
      <c r="N28" s="200" t="n">
        <v>0</v>
      </c>
      <c r="O28" s="200" t="n">
        <f aca="false">ROUND(E28*N28,2)</f>
        <v>0</v>
      </c>
      <c r="P28" s="200" t="n">
        <v>0</v>
      </c>
      <c r="Q28" s="200" t="n">
        <f aca="false">ROUND(E28*P28,2)</f>
        <v>0</v>
      </c>
      <c r="R28" s="200"/>
      <c r="S28" s="200"/>
      <c r="T28" s="201" t="n">
        <v>0</v>
      </c>
      <c r="U28" s="200" t="n">
        <f aca="false">ROUND(E28*T28,2)</f>
        <v>0</v>
      </c>
      <c r="V28" s="202"/>
      <c r="W28" s="202"/>
      <c r="X28" s="202"/>
      <c r="Y28" s="202"/>
      <c r="Z28" s="202"/>
      <c r="AA28" s="202"/>
      <c r="AB28" s="202"/>
      <c r="AC28" s="202"/>
      <c r="AD28" s="202"/>
      <c r="AE28" s="202"/>
      <c r="AF28" s="202"/>
      <c r="AG28" s="202" t="s">
        <v>115</v>
      </c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  <c r="BG28" s="202"/>
      <c r="BH28" s="202"/>
    </row>
    <row r="29" customFormat="false" ht="12.75" hidden="false" customHeight="false" outlineLevel="0" collapsed="false">
      <c r="A29" s="204" t="s">
        <v>96</v>
      </c>
      <c r="B29" s="205" t="s">
        <v>58</v>
      </c>
      <c r="C29" s="206" t="s">
        <v>59</v>
      </c>
      <c r="D29" s="207"/>
      <c r="E29" s="208"/>
      <c r="F29" s="209"/>
      <c r="G29" s="209" t="n">
        <f aca="false">SUMIF(AG30:AG30,"&lt;&gt;NOR",G30:G30)</f>
        <v>0</v>
      </c>
      <c r="H29" s="209"/>
      <c r="I29" s="209" t="n">
        <f aca="false">SUM(I30:I30)</f>
        <v>0</v>
      </c>
      <c r="J29" s="209"/>
      <c r="K29" s="209" t="n">
        <f aca="false">SUM(K30:K30)</f>
        <v>10251.8</v>
      </c>
      <c r="L29" s="209"/>
      <c r="M29" s="209" t="n">
        <f aca="false">SUM(M30:M30)</f>
        <v>0</v>
      </c>
      <c r="N29" s="209"/>
      <c r="O29" s="209" t="n">
        <f aca="false">SUM(O30:O30)</f>
        <v>0</v>
      </c>
      <c r="P29" s="209"/>
      <c r="Q29" s="209" t="n">
        <f aca="false">SUM(Q30:Q30)</f>
        <v>0</v>
      </c>
      <c r="R29" s="209"/>
      <c r="S29" s="209"/>
      <c r="T29" s="210"/>
      <c r="U29" s="209" t="n">
        <f aca="false">SUM(U30:U30)</f>
        <v>13.13</v>
      </c>
      <c r="AG29" s="0" t="s">
        <v>97</v>
      </c>
    </row>
    <row r="30" customFormat="false" ht="12.75" hidden="false" customHeight="false" outlineLevel="1" collapsed="false">
      <c r="A30" s="195" t="n">
        <v>15</v>
      </c>
      <c r="B30" s="196" t="s">
        <v>139</v>
      </c>
      <c r="C30" s="197" t="s">
        <v>140</v>
      </c>
      <c r="D30" s="198" t="s">
        <v>141</v>
      </c>
      <c r="E30" s="199" t="n">
        <v>42.78</v>
      </c>
      <c r="F30" s="200"/>
      <c r="G30" s="200" t="n">
        <f aca="false">E30*F30</f>
        <v>0</v>
      </c>
      <c r="H30" s="200" t="n">
        <v>0</v>
      </c>
      <c r="I30" s="200" t="n">
        <f aca="false">ROUND(E30*H30,2)</f>
        <v>0</v>
      </c>
      <c r="J30" s="200" t="n">
        <v>239.64</v>
      </c>
      <c r="K30" s="200" t="n">
        <f aca="false">ROUND(E30*J30,2)</f>
        <v>10251.8</v>
      </c>
      <c r="L30" s="200" t="n">
        <v>21</v>
      </c>
      <c r="M30" s="200" t="n">
        <f aca="false">G30*(1+L30/100)</f>
        <v>0</v>
      </c>
      <c r="N30" s="200" t="n">
        <v>0</v>
      </c>
      <c r="O30" s="200" t="n">
        <f aca="false">ROUND(E30*N30,2)</f>
        <v>0</v>
      </c>
      <c r="P30" s="200" t="n">
        <v>0</v>
      </c>
      <c r="Q30" s="200" t="n">
        <f aca="false">ROUND(E30*P30,2)</f>
        <v>0</v>
      </c>
      <c r="R30" s="200"/>
      <c r="S30" s="200"/>
      <c r="T30" s="201" t="n">
        <v>0.307</v>
      </c>
      <c r="U30" s="200" t="n">
        <f aca="false">ROUND(E30*T30,2)</f>
        <v>13.13</v>
      </c>
      <c r="V30" s="202"/>
      <c r="W30" s="202"/>
      <c r="X30" s="202"/>
      <c r="Y30" s="202"/>
      <c r="Z30" s="202"/>
      <c r="AA30" s="202"/>
      <c r="AB30" s="202"/>
      <c r="AC30" s="202"/>
      <c r="AD30" s="202"/>
      <c r="AE30" s="202"/>
      <c r="AF30" s="202"/>
      <c r="AG30" s="202" t="s">
        <v>101</v>
      </c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2"/>
      <c r="BB30" s="202"/>
      <c r="BC30" s="202"/>
      <c r="BD30" s="202"/>
      <c r="BE30" s="202"/>
      <c r="BF30" s="202"/>
      <c r="BG30" s="202"/>
      <c r="BH30" s="202"/>
    </row>
    <row r="31" customFormat="false" ht="12.75" hidden="false" customHeight="false" outlineLevel="0" collapsed="false">
      <c r="A31" s="204" t="s">
        <v>96</v>
      </c>
      <c r="B31" s="205" t="s">
        <v>60</v>
      </c>
      <c r="C31" s="206" t="s">
        <v>61</v>
      </c>
      <c r="D31" s="207"/>
      <c r="E31" s="208"/>
      <c r="F31" s="209"/>
      <c r="G31" s="209" t="n">
        <f aca="false">SUMIF(AG32:AG36,"&lt;&gt;NOR",G32:G36)</f>
        <v>0</v>
      </c>
      <c r="H31" s="209"/>
      <c r="I31" s="209" t="n">
        <f aca="false">SUM(I32:I36)</f>
        <v>5248.87</v>
      </c>
      <c r="J31" s="209"/>
      <c r="K31" s="209" t="n">
        <f aca="false">SUM(K32:K36)</f>
        <v>21885.16</v>
      </c>
      <c r="L31" s="209"/>
      <c r="M31" s="209" t="n">
        <f aca="false">SUM(M32:M36)</f>
        <v>0</v>
      </c>
      <c r="N31" s="209"/>
      <c r="O31" s="209" t="n">
        <f aca="false">SUM(O32:O36)</f>
        <v>0.16</v>
      </c>
      <c r="P31" s="209"/>
      <c r="Q31" s="209" t="n">
        <f aca="false">SUM(Q32:Q36)</f>
        <v>0.17</v>
      </c>
      <c r="R31" s="209"/>
      <c r="S31" s="209"/>
      <c r="T31" s="210"/>
      <c r="U31" s="209" t="n">
        <f aca="false">SUM(U32:U36)</f>
        <v>55.39</v>
      </c>
      <c r="AG31" s="0" t="s">
        <v>97</v>
      </c>
    </row>
    <row r="32" customFormat="false" ht="22.5" hidden="false" customHeight="false" outlineLevel="1" collapsed="false">
      <c r="A32" s="195" t="n">
        <v>16</v>
      </c>
      <c r="B32" s="196" t="s">
        <v>142</v>
      </c>
      <c r="C32" s="197" t="s">
        <v>143</v>
      </c>
      <c r="D32" s="198" t="s">
        <v>114</v>
      </c>
      <c r="E32" s="199" t="n">
        <v>46.5</v>
      </c>
      <c r="F32" s="200"/>
      <c r="G32" s="200" t="n">
        <f aca="false">E32*F32</f>
        <v>0</v>
      </c>
      <c r="H32" s="200" t="n">
        <v>94.78</v>
      </c>
      <c r="I32" s="200" t="n">
        <f aca="false">ROUND(E32*H32,2)</f>
        <v>4407.27</v>
      </c>
      <c r="J32" s="200" t="n">
        <v>345.22</v>
      </c>
      <c r="K32" s="200" t="n">
        <f aca="false">ROUND(E32*J32,2)</f>
        <v>16052.73</v>
      </c>
      <c r="L32" s="200" t="n">
        <v>21</v>
      </c>
      <c r="M32" s="200" t="n">
        <f aca="false">G32*(1+L32/100)</f>
        <v>0</v>
      </c>
      <c r="N32" s="200" t="n">
        <v>0.00345</v>
      </c>
      <c r="O32" s="200" t="n">
        <f aca="false">ROUND(E32*N32,2)</f>
        <v>0.16</v>
      </c>
      <c r="P32" s="200" t="n">
        <v>0</v>
      </c>
      <c r="Q32" s="200" t="n">
        <f aca="false">ROUND(E32*P32,2)</f>
        <v>0</v>
      </c>
      <c r="R32" s="200"/>
      <c r="S32" s="200"/>
      <c r="T32" s="201" t="n">
        <v>0.81915</v>
      </c>
      <c r="U32" s="200" t="n">
        <f aca="false">ROUND(E32*T32,2)</f>
        <v>38.09</v>
      </c>
      <c r="V32" s="202"/>
      <c r="W32" s="202"/>
      <c r="X32" s="202"/>
      <c r="Y32" s="202"/>
      <c r="Z32" s="202"/>
      <c r="AA32" s="202"/>
      <c r="AB32" s="202"/>
      <c r="AC32" s="202"/>
      <c r="AD32" s="202"/>
      <c r="AE32" s="202"/>
      <c r="AF32" s="202"/>
      <c r="AG32" s="202" t="s">
        <v>115</v>
      </c>
      <c r="AH32" s="202"/>
      <c r="AI32" s="202"/>
      <c r="AJ32" s="202"/>
      <c r="AK32" s="202"/>
      <c r="AL32" s="202"/>
      <c r="AM32" s="202"/>
      <c r="AN32" s="202"/>
      <c r="AO32" s="202"/>
      <c r="AP32" s="202"/>
      <c r="AQ32" s="20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202"/>
      <c r="BD32" s="202"/>
      <c r="BE32" s="202"/>
      <c r="BF32" s="202"/>
      <c r="BG32" s="202"/>
      <c r="BH32" s="202"/>
    </row>
    <row r="33" customFormat="false" ht="12.75" hidden="false" customHeight="false" outlineLevel="1" collapsed="false">
      <c r="A33" s="195" t="n">
        <v>17</v>
      </c>
      <c r="B33" s="196" t="s">
        <v>144</v>
      </c>
      <c r="C33" s="197" t="s">
        <v>145</v>
      </c>
      <c r="D33" s="198" t="s">
        <v>114</v>
      </c>
      <c r="E33" s="199" t="n">
        <v>40</v>
      </c>
      <c r="F33" s="200"/>
      <c r="G33" s="200" t="n">
        <f aca="false">E33*F33</f>
        <v>0</v>
      </c>
      <c r="H33" s="200" t="n">
        <v>21.04</v>
      </c>
      <c r="I33" s="200" t="n">
        <f aca="false">ROUND(E33*H33,2)</f>
        <v>841.6</v>
      </c>
      <c r="J33" s="200" t="n">
        <v>86.48</v>
      </c>
      <c r="K33" s="200" t="n">
        <f aca="false">ROUND(E33*J33,2)</f>
        <v>3459.2</v>
      </c>
      <c r="L33" s="200" t="n">
        <v>21</v>
      </c>
      <c r="M33" s="200" t="n">
        <f aca="false">G33*(1+L33/100)</f>
        <v>0</v>
      </c>
      <c r="N33" s="200" t="n">
        <v>6E-005</v>
      </c>
      <c r="O33" s="200" t="n">
        <f aca="false">ROUND(E33*N33,2)</f>
        <v>0</v>
      </c>
      <c r="P33" s="200" t="n">
        <v>0</v>
      </c>
      <c r="Q33" s="200" t="n">
        <f aca="false">ROUND(E33*P33,2)</f>
        <v>0</v>
      </c>
      <c r="R33" s="200"/>
      <c r="S33" s="200"/>
      <c r="T33" s="201" t="n">
        <v>0.25645</v>
      </c>
      <c r="U33" s="200" t="n">
        <f aca="false">ROUND(E33*T33,2)</f>
        <v>10.26</v>
      </c>
      <c r="V33" s="202"/>
      <c r="W33" s="202"/>
      <c r="X33" s="202"/>
      <c r="Y33" s="202"/>
      <c r="Z33" s="202"/>
      <c r="AA33" s="202"/>
      <c r="AB33" s="202"/>
      <c r="AC33" s="202"/>
      <c r="AD33" s="202"/>
      <c r="AE33" s="202"/>
      <c r="AF33" s="202"/>
      <c r="AG33" s="202" t="s">
        <v>146</v>
      </c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  <c r="BG33" s="202"/>
      <c r="BH33" s="202"/>
    </row>
    <row r="34" customFormat="false" ht="22.35" hidden="false" customHeight="false" outlineLevel="1" collapsed="false">
      <c r="A34" s="195"/>
      <c r="B34" s="196"/>
      <c r="C34" s="203" t="s">
        <v>147</v>
      </c>
      <c r="D34" s="198"/>
      <c r="E34" s="199" t="n">
        <v>25.4</v>
      </c>
      <c r="F34" s="200"/>
      <c r="G34" s="200" t="n">
        <f aca="false">E34*F34</f>
        <v>0</v>
      </c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1"/>
      <c r="U34" s="200"/>
      <c r="V34" s="202"/>
      <c r="W34" s="202"/>
      <c r="X34" s="202"/>
      <c r="Y34" s="202"/>
      <c r="Z34" s="202"/>
      <c r="AA34" s="202"/>
      <c r="AB34" s="202"/>
      <c r="AC34" s="202"/>
      <c r="AD34" s="202"/>
      <c r="AE34" s="202"/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  <c r="BG34" s="202"/>
      <c r="BH34" s="202"/>
    </row>
    <row r="35" customFormat="false" ht="22.5" hidden="false" customHeight="false" outlineLevel="1" collapsed="false">
      <c r="A35" s="195" t="n">
        <v>18</v>
      </c>
      <c r="B35" s="196" t="s">
        <v>148</v>
      </c>
      <c r="C35" s="197" t="s">
        <v>149</v>
      </c>
      <c r="D35" s="198" t="s">
        <v>114</v>
      </c>
      <c r="E35" s="199" t="n">
        <v>46.5</v>
      </c>
      <c r="F35" s="200"/>
      <c r="G35" s="200" t="n">
        <f aca="false">E35*F35</f>
        <v>0</v>
      </c>
      <c r="H35" s="200" t="n">
        <v>0</v>
      </c>
      <c r="I35" s="200" t="n">
        <f aca="false">ROUND(E35*H35,2)</f>
        <v>0</v>
      </c>
      <c r="J35" s="200" t="n">
        <v>31.02</v>
      </c>
      <c r="K35" s="200" t="n">
        <f aca="false">ROUND(E35*J35,2)</f>
        <v>1442.43</v>
      </c>
      <c r="L35" s="200" t="n">
        <v>21</v>
      </c>
      <c r="M35" s="200" t="n">
        <f aca="false">G35*(1+L35/100)</f>
        <v>0</v>
      </c>
      <c r="N35" s="200" t="n">
        <v>0</v>
      </c>
      <c r="O35" s="200" t="n">
        <f aca="false">ROUND(E35*N35,2)</f>
        <v>0</v>
      </c>
      <c r="P35" s="200" t="n">
        <v>0.00135</v>
      </c>
      <c r="Q35" s="200" t="n">
        <f aca="false">ROUND(E35*P35,2)</f>
        <v>0.06</v>
      </c>
      <c r="R35" s="200"/>
      <c r="S35" s="200"/>
      <c r="T35" s="201" t="n">
        <v>0.092</v>
      </c>
      <c r="U35" s="200" t="n">
        <f aca="false">ROUND(E35*T35,2)</f>
        <v>4.28</v>
      </c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 t="s">
        <v>115</v>
      </c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  <c r="BG35" s="202"/>
      <c r="BH35" s="202"/>
    </row>
    <row r="36" customFormat="false" ht="12.75" hidden="false" customHeight="false" outlineLevel="1" collapsed="false">
      <c r="A36" s="195" t="n">
        <v>19</v>
      </c>
      <c r="B36" s="196" t="s">
        <v>150</v>
      </c>
      <c r="C36" s="197" t="s">
        <v>151</v>
      </c>
      <c r="D36" s="198" t="s">
        <v>114</v>
      </c>
      <c r="E36" s="199" t="n">
        <v>40</v>
      </c>
      <c r="F36" s="200"/>
      <c r="G36" s="200" t="n">
        <f aca="false">E36*F36</f>
        <v>0</v>
      </c>
      <c r="H36" s="200" t="n">
        <v>0</v>
      </c>
      <c r="I36" s="200" t="n">
        <f aca="false">ROUND(E36*H36,2)</f>
        <v>0</v>
      </c>
      <c r="J36" s="200" t="n">
        <v>23.27</v>
      </c>
      <c r="K36" s="200" t="n">
        <f aca="false">ROUND(E36*J36,2)</f>
        <v>930.8</v>
      </c>
      <c r="L36" s="200" t="n">
        <v>21</v>
      </c>
      <c r="M36" s="200" t="n">
        <f aca="false">G36*(1+L36/100)</f>
        <v>0</v>
      </c>
      <c r="N36" s="200" t="n">
        <v>0</v>
      </c>
      <c r="O36" s="200" t="n">
        <f aca="false">ROUND(E36*N36,2)</f>
        <v>0</v>
      </c>
      <c r="P36" s="200" t="n">
        <v>0.00285</v>
      </c>
      <c r="Q36" s="200" t="n">
        <f aca="false">ROUND(E36*P36,2)</f>
        <v>0.11</v>
      </c>
      <c r="R36" s="200"/>
      <c r="S36" s="200"/>
      <c r="T36" s="201" t="n">
        <v>0.069</v>
      </c>
      <c r="U36" s="200" t="n">
        <f aca="false">ROUND(E36*T36,2)</f>
        <v>2.76</v>
      </c>
      <c r="V36" s="202"/>
      <c r="W36" s="202"/>
      <c r="X36" s="202"/>
      <c r="Y36" s="202"/>
      <c r="Z36" s="202"/>
      <c r="AA36" s="202"/>
      <c r="AB36" s="202"/>
      <c r="AC36" s="202"/>
      <c r="AD36" s="202"/>
      <c r="AE36" s="202"/>
      <c r="AF36" s="202"/>
      <c r="AG36" s="202" t="s">
        <v>146</v>
      </c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  <c r="BG36" s="202"/>
      <c r="BH36" s="202"/>
    </row>
    <row r="37" customFormat="false" ht="12.75" hidden="false" customHeight="false" outlineLevel="0" collapsed="false">
      <c r="A37" s="204" t="s">
        <v>96</v>
      </c>
      <c r="B37" s="205" t="s">
        <v>62</v>
      </c>
      <c r="C37" s="206" t="s">
        <v>63</v>
      </c>
      <c r="D37" s="207"/>
      <c r="E37" s="208"/>
      <c r="F37" s="209"/>
      <c r="G37" s="209" t="n">
        <f aca="false">SUMIF(AG38:AG52,"&lt;&gt;NOR",G38:G52)</f>
        <v>0</v>
      </c>
      <c r="H37" s="209"/>
      <c r="I37" s="209" t="n">
        <f aca="false">SUM(I38:I52)</f>
        <v>229692.43</v>
      </c>
      <c r="J37" s="209"/>
      <c r="K37" s="209" t="n">
        <f aca="false">SUM(K38:K52)</f>
        <v>134496.6</v>
      </c>
      <c r="L37" s="209"/>
      <c r="M37" s="209" t="n">
        <f aca="false">SUM(M38:M52)</f>
        <v>0</v>
      </c>
      <c r="N37" s="209"/>
      <c r="O37" s="209" t="n">
        <f aca="false">SUM(O38:O52)</f>
        <v>0.34</v>
      </c>
      <c r="P37" s="209"/>
      <c r="Q37" s="209" t="n">
        <f aca="false">SUM(Q38:Q52)</f>
        <v>0</v>
      </c>
      <c r="R37" s="209"/>
      <c r="S37" s="209"/>
      <c r="T37" s="210"/>
      <c r="U37" s="209" t="n">
        <f aca="false">SUM(U38:U52)</f>
        <v>124.3</v>
      </c>
      <c r="AG37" s="0" t="s">
        <v>97</v>
      </c>
    </row>
    <row r="38" customFormat="false" ht="22.5" hidden="false" customHeight="false" outlineLevel="1" collapsed="false">
      <c r="A38" s="195" t="n">
        <v>20</v>
      </c>
      <c r="B38" s="196" t="s">
        <v>152</v>
      </c>
      <c r="C38" s="197" t="s">
        <v>153</v>
      </c>
      <c r="D38" s="198" t="s">
        <v>114</v>
      </c>
      <c r="E38" s="199" t="n">
        <v>46.5</v>
      </c>
      <c r="F38" s="200"/>
      <c r="G38" s="200" t="n">
        <f aca="false">E38*F38</f>
        <v>0</v>
      </c>
      <c r="H38" s="200" t="n">
        <v>351.68</v>
      </c>
      <c r="I38" s="200" t="n">
        <f aca="false">ROUND(E38*H38,2)</f>
        <v>16353.12</v>
      </c>
      <c r="J38" s="200" t="n">
        <v>123.57</v>
      </c>
      <c r="K38" s="200" t="n">
        <f aca="false">ROUND(E38*J38,2)</f>
        <v>5746.01</v>
      </c>
      <c r="L38" s="200" t="n">
        <v>21</v>
      </c>
      <c r="M38" s="200" t="n">
        <f aca="false">G38*(1+L38/100)</f>
        <v>0</v>
      </c>
      <c r="N38" s="200" t="n">
        <v>0.00616</v>
      </c>
      <c r="O38" s="200" t="n">
        <f aca="false">ROUND(E38*N38,2)</f>
        <v>0.29</v>
      </c>
      <c r="P38" s="200" t="n">
        <v>0</v>
      </c>
      <c r="Q38" s="200" t="n">
        <f aca="false">ROUND(E38*P38,2)</f>
        <v>0</v>
      </c>
      <c r="R38" s="200"/>
      <c r="S38" s="200"/>
      <c r="T38" s="201" t="n">
        <v>0.425</v>
      </c>
      <c r="U38" s="200" t="n">
        <f aca="false">ROUND(E38*T38,2)</f>
        <v>19.76</v>
      </c>
      <c r="V38" s="202"/>
      <c r="W38" s="202"/>
      <c r="X38" s="202"/>
      <c r="Y38" s="202"/>
      <c r="Z38" s="202"/>
      <c r="AA38" s="202"/>
      <c r="AB38" s="202"/>
      <c r="AC38" s="202"/>
      <c r="AD38" s="202"/>
      <c r="AE38" s="202"/>
      <c r="AF38" s="202"/>
      <c r="AG38" s="202" t="s">
        <v>115</v>
      </c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  <c r="BG38" s="202"/>
      <c r="BH38" s="202"/>
    </row>
    <row r="39" customFormat="false" ht="12.75" hidden="false" customHeight="false" outlineLevel="1" collapsed="false">
      <c r="A39" s="195" t="n">
        <v>21</v>
      </c>
      <c r="B39" s="196" t="s">
        <v>154</v>
      </c>
      <c r="C39" s="197" t="s">
        <v>155</v>
      </c>
      <c r="D39" s="198" t="s">
        <v>118</v>
      </c>
      <c r="E39" s="199" t="n">
        <v>17</v>
      </c>
      <c r="F39" s="200"/>
      <c r="G39" s="200" t="n">
        <f aca="false">E39*F39</f>
        <v>0</v>
      </c>
      <c r="H39" s="200" t="n">
        <v>89.84</v>
      </c>
      <c r="I39" s="200" t="n">
        <f aca="false">ROUND(E39*H39,2)</f>
        <v>1527.28</v>
      </c>
      <c r="J39" s="200" t="n">
        <v>650.43</v>
      </c>
      <c r="K39" s="200" t="n">
        <f aca="false">ROUND(E39*J39,2)</f>
        <v>11057.31</v>
      </c>
      <c r="L39" s="200" t="n">
        <v>21</v>
      </c>
      <c r="M39" s="200" t="n">
        <f aca="false">G39*(1+L39/100)</f>
        <v>0</v>
      </c>
      <c r="N39" s="200" t="n">
        <v>0.0009</v>
      </c>
      <c r="O39" s="200" t="n">
        <f aca="false">ROUND(E39*N39,2)</f>
        <v>0.02</v>
      </c>
      <c r="P39" s="200" t="n">
        <v>0</v>
      </c>
      <c r="Q39" s="200" t="n">
        <f aca="false">ROUND(E39*P39,2)</f>
        <v>0</v>
      </c>
      <c r="R39" s="200"/>
      <c r="S39" s="200"/>
      <c r="T39" s="201" t="n">
        <v>2.29</v>
      </c>
      <c r="U39" s="200" t="n">
        <f aca="false">ROUND(E39*T39,2)</f>
        <v>38.93</v>
      </c>
      <c r="V39" s="202"/>
      <c r="W39" s="202"/>
      <c r="X39" s="202"/>
      <c r="Y39" s="202"/>
      <c r="Z39" s="202"/>
      <c r="AA39" s="202"/>
      <c r="AB39" s="202"/>
      <c r="AC39" s="202"/>
      <c r="AD39" s="202"/>
      <c r="AE39" s="202"/>
      <c r="AF39" s="202"/>
      <c r="AG39" s="202" t="s">
        <v>115</v>
      </c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  <c r="BG39" s="202"/>
      <c r="BH39" s="202"/>
    </row>
    <row r="40" customFormat="false" ht="12.75" hidden="false" customHeight="false" outlineLevel="1" collapsed="false">
      <c r="A40" s="195" t="n">
        <v>22</v>
      </c>
      <c r="B40" s="196" t="s">
        <v>156</v>
      </c>
      <c r="C40" s="197" t="s">
        <v>157</v>
      </c>
      <c r="D40" s="198" t="s">
        <v>118</v>
      </c>
      <c r="E40" s="199" t="n">
        <v>23</v>
      </c>
      <c r="F40" s="200"/>
      <c r="G40" s="200" t="n">
        <f aca="false">E40*F40</f>
        <v>0</v>
      </c>
      <c r="H40" s="200" t="n">
        <v>117.93</v>
      </c>
      <c r="I40" s="200" t="n">
        <f aca="false">ROUND(E40*H40,2)</f>
        <v>2712.39</v>
      </c>
      <c r="J40" s="200" t="n">
        <v>774.71</v>
      </c>
      <c r="K40" s="200" t="n">
        <f aca="false">ROUND(E40*J40,2)</f>
        <v>17818.33</v>
      </c>
      <c r="L40" s="200" t="n">
        <v>21</v>
      </c>
      <c r="M40" s="200" t="n">
        <f aca="false">G40*(1+L40/100)</f>
        <v>0</v>
      </c>
      <c r="N40" s="200" t="n">
        <v>0.0012</v>
      </c>
      <c r="O40" s="200" t="n">
        <f aca="false">ROUND(E40*N40,2)</f>
        <v>0.03</v>
      </c>
      <c r="P40" s="200" t="n">
        <v>0</v>
      </c>
      <c r="Q40" s="200" t="n">
        <f aca="false">ROUND(E40*P40,2)</f>
        <v>0</v>
      </c>
      <c r="R40" s="200"/>
      <c r="S40" s="200"/>
      <c r="T40" s="201" t="n">
        <v>2.72</v>
      </c>
      <c r="U40" s="200" t="n">
        <f aca="false">ROUND(E40*T40,2)</f>
        <v>62.56</v>
      </c>
      <c r="V40" s="202"/>
      <c r="W40" s="202"/>
      <c r="X40" s="202"/>
      <c r="Y40" s="202"/>
      <c r="Z40" s="202"/>
      <c r="AA40" s="202"/>
      <c r="AB40" s="202"/>
      <c r="AC40" s="202"/>
      <c r="AD40" s="202"/>
      <c r="AE40" s="202"/>
      <c r="AF40" s="202"/>
      <c r="AG40" s="202" t="s">
        <v>115</v>
      </c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  <c r="BG40" s="202"/>
      <c r="BH40" s="202"/>
    </row>
    <row r="41" customFormat="false" ht="12.75" hidden="false" customHeight="false" outlineLevel="1" collapsed="false">
      <c r="A41" s="195" t="n">
        <v>23</v>
      </c>
      <c r="B41" s="196" t="s">
        <v>158</v>
      </c>
      <c r="C41" s="197" t="s">
        <v>159</v>
      </c>
      <c r="D41" s="198" t="s">
        <v>118</v>
      </c>
      <c r="E41" s="199" t="n">
        <v>1</v>
      </c>
      <c r="F41" s="200"/>
      <c r="G41" s="200" t="n">
        <f aca="false">E41*F41</f>
        <v>0</v>
      </c>
      <c r="H41" s="200" t="n">
        <v>170.64</v>
      </c>
      <c r="I41" s="200" t="n">
        <f aca="false">ROUND(E41*H41,2)</f>
        <v>170.64</v>
      </c>
      <c r="J41" s="200" t="n">
        <v>864.71</v>
      </c>
      <c r="K41" s="200" t="n">
        <f aca="false">ROUND(E41*J41,2)</f>
        <v>864.71</v>
      </c>
      <c r="L41" s="200" t="n">
        <v>21</v>
      </c>
      <c r="M41" s="200" t="n">
        <f aca="false">G41*(1+L41/100)</f>
        <v>0</v>
      </c>
      <c r="N41" s="200" t="n">
        <v>0.00165</v>
      </c>
      <c r="O41" s="200" t="n">
        <f aca="false">ROUND(E41*N41,2)</f>
        <v>0</v>
      </c>
      <c r="P41" s="200" t="n">
        <v>0</v>
      </c>
      <c r="Q41" s="200" t="n">
        <f aca="false">ROUND(E41*P41,2)</f>
        <v>0</v>
      </c>
      <c r="R41" s="200"/>
      <c r="S41" s="200"/>
      <c r="T41" s="201" t="n">
        <v>3.05</v>
      </c>
      <c r="U41" s="200" t="n">
        <f aca="false">ROUND(E41*T41,2)</f>
        <v>3.05</v>
      </c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 t="s">
        <v>115</v>
      </c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2"/>
      <c r="BE41" s="202"/>
      <c r="BF41" s="202"/>
      <c r="BG41" s="202"/>
      <c r="BH41" s="202"/>
    </row>
    <row r="42" customFormat="false" ht="12.75" hidden="false" customHeight="false" outlineLevel="1" collapsed="false">
      <c r="A42" s="195" t="n">
        <v>24</v>
      </c>
      <c r="B42" s="196" t="s">
        <v>160</v>
      </c>
      <c r="C42" s="197" t="s">
        <v>161</v>
      </c>
      <c r="D42" s="198" t="s">
        <v>114</v>
      </c>
      <c r="E42" s="199" t="n">
        <v>210.58</v>
      </c>
      <c r="F42" s="200"/>
      <c r="G42" s="200" t="n">
        <f aca="false">E42*F42</f>
        <v>0</v>
      </c>
      <c r="H42" s="200" t="n">
        <v>0</v>
      </c>
      <c r="I42" s="200" t="n">
        <f aca="false">ROUND(E42*H42,2)</f>
        <v>0</v>
      </c>
      <c r="J42" s="200" t="n">
        <v>228</v>
      </c>
      <c r="K42" s="200" t="n">
        <f aca="false">ROUND(E42*J42,2)</f>
        <v>48012.24</v>
      </c>
      <c r="L42" s="200" t="n">
        <v>21</v>
      </c>
      <c r="M42" s="200" t="n">
        <f aca="false">G42*(1+L42/100)</f>
        <v>0</v>
      </c>
      <c r="N42" s="200" t="n">
        <v>0</v>
      </c>
      <c r="O42" s="200" t="n">
        <f aca="false">ROUND(E42*N42,2)</f>
        <v>0</v>
      </c>
      <c r="P42" s="200" t="n">
        <v>0</v>
      </c>
      <c r="Q42" s="200" t="n">
        <f aca="false">ROUND(E42*P42,2)</f>
        <v>0</v>
      </c>
      <c r="R42" s="200"/>
      <c r="S42" s="200"/>
      <c r="T42" s="201" t="n">
        <v>0</v>
      </c>
      <c r="U42" s="200" t="n">
        <f aca="false">ROUND(E42*T42,2)</f>
        <v>0</v>
      </c>
      <c r="V42" s="202"/>
      <c r="W42" s="202"/>
      <c r="X42" s="202"/>
      <c r="Y42" s="202"/>
      <c r="Z42" s="202"/>
      <c r="AA42" s="202"/>
      <c r="AB42" s="202"/>
      <c r="AC42" s="202"/>
      <c r="AD42" s="202"/>
      <c r="AE42" s="202"/>
      <c r="AF42" s="202"/>
      <c r="AG42" s="202" t="s">
        <v>115</v>
      </c>
      <c r="AH42" s="202"/>
      <c r="AI42" s="202"/>
      <c r="AJ42" s="202"/>
      <c r="AK42" s="202"/>
      <c r="AL42" s="202"/>
      <c r="AM42" s="202"/>
      <c r="AN42" s="202"/>
      <c r="AO42" s="202"/>
      <c r="AP42" s="202"/>
      <c r="AQ42" s="202"/>
      <c r="AR42" s="202"/>
      <c r="AS42" s="202"/>
      <c r="AT42" s="202"/>
      <c r="AU42" s="202"/>
      <c r="AV42" s="202"/>
      <c r="AW42" s="202"/>
      <c r="AX42" s="202"/>
      <c r="AY42" s="202"/>
      <c r="AZ42" s="202"/>
      <c r="BA42" s="202"/>
      <c r="BB42" s="202"/>
      <c r="BC42" s="202"/>
      <c r="BD42" s="202"/>
      <c r="BE42" s="202"/>
      <c r="BF42" s="202"/>
      <c r="BG42" s="202"/>
      <c r="BH42" s="202"/>
    </row>
    <row r="43" customFormat="false" ht="12.75" hidden="false" customHeight="false" outlineLevel="1" collapsed="false">
      <c r="A43" s="195" t="n">
        <v>25</v>
      </c>
      <c r="B43" s="196" t="s">
        <v>162</v>
      </c>
      <c r="C43" s="197" t="s">
        <v>163</v>
      </c>
      <c r="D43" s="198" t="s">
        <v>164</v>
      </c>
      <c r="E43" s="199" t="n">
        <v>46</v>
      </c>
      <c r="F43" s="200"/>
      <c r="G43" s="200" t="n">
        <f aca="false">E43*F43</f>
        <v>0</v>
      </c>
      <c r="H43" s="200" t="n">
        <v>0</v>
      </c>
      <c r="I43" s="200" t="n">
        <f aca="false">ROUND(E43*H43,2)</f>
        <v>0</v>
      </c>
      <c r="J43" s="200" t="n">
        <v>517</v>
      </c>
      <c r="K43" s="200" t="n">
        <f aca="false">ROUND(E43*J43,2)</f>
        <v>23782</v>
      </c>
      <c r="L43" s="200" t="n">
        <v>21</v>
      </c>
      <c r="M43" s="200" t="n">
        <f aca="false">G43*(1+L43/100)</f>
        <v>0</v>
      </c>
      <c r="N43" s="200" t="n">
        <v>0</v>
      </c>
      <c r="O43" s="200" t="n">
        <f aca="false">ROUND(E43*N43,2)</f>
        <v>0</v>
      </c>
      <c r="P43" s="200" t="n">
        <v>0</v>
      </c>
      <c r="Q43" s="200" t="n">
        <f aca="false">ROUND(E43*P43,2)</f>
        <v>0</v>
      </c>
      <c r="R43" s="200"/>
      <c r="S43" s="200"/>
      <c r="T43" s="201" t="n">
        <v>0</v>
      </c>
      <c r="U43" s="200" t="n">
        <f aca="false">ROUND(E43*T43,2)</f>
        <v>0</v>
      </c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 t="s">
        <v>115</v>
      </c>
      <c r="AH43" s="202"/>
      <c r="AI43" s="202"/>
      <c r="AJ43" s="202"/>
      <c r="AK43" s="202"/>
      <c r="AL43" s="202"/>
      <c r="AM43" s="202"/>
      <c r="AN43" s="202"/>
      <c r="AO43" s="202"/>
      <c r="AP43" s="202"/>
      <c r="AQ43" s="202"/>
      <c r="AR43" s="202"/>
      <c r="AS43" s="202"/>
      <c r="AT43" s="202"/>
      <c r="AU43" s="202"/>
      <c r="AV43" s="202"/>
      <c r="AW43" s="202"/>
      <c r="AX43" s="202"/>
      <c r="AY43" s="202"/>
      <c r="AZ43" s="202"/>
      <c r="BA43" s="202"/>
      <c r="BB43" s="202"/>
      <c r="BC43" s="202"/>
      <c r="BD43" s="202"/>
      <c r="BE43" s="202"/>
      <c r="BF43" s="202"/>
      <c r="BG43" s="202"/>
      <c r="BH43" s="202"/>
    </row>
    <row r="44" customFormat="false" ht="22.5" hidden="false" customHeight="false" outlineLevel="1" collapsed="false">
      <c r="A44" s="195" t="n">
        <v>26</v>
      </c>
      <c r="B44" s="196" t="s">
        <v>165</v>
      </c>
      <c r="C44" s="197" t="s">
        <v>166</v>
      </c>
      <c r="D44" s="198" t="s">
        <v>114</v>
      </c>
      <c r="E44" s="199" t="n">
        <v>432</v>
      </c>
      <c r="F44" s="200"/>
      <c r="G44" s="200" t="n">
        <f aca="false">E44*F44</f>
        <v>0</v>
      </c>
      <c r="H44" s="200" t="n">
        <v>0</v>
      </c>
      <c r="I44" s="200" t="n">
        <f aca="false">ROUND(E44*H44,2)</f>
        <v>0</v>
      </c>
      <c r="J44" s="200" t="n">
        <v>63</v>
      </c>
      <c r="K44" s="200" t="n">
        <f aca="false">ROUND(E44*J44,2)</f>
        <v>27216</v>
      </c>
      <c r="L44" s="200" t="n">
        <v>21</v>
      </c>
      <c r="M44" s="200" t="n">
        <f aca="false">G44*(1+L44/100)</f>
        <v>0</v>
      </c>
      <c r="N44" s="200" t="n">
        <v>0</v>
      </c>
      <c r="O44" s="200" t="n">
        <f aca="false">ROUND(E44*N44,2)</f>
        <v>0</v>
      </c>
      <c r="P44" s="200" t="n">
        <v>0</v>
      </c>
      <c r="Q44" s="200" t="n">
        <f aca="false">ROUND(E44*P44,2)</f>
        <v>0</v>
      </c>
      <c r="R44" s="200"/>
      <c r="S44" s="200"/>
      <c r="T44" s="201" t="n">
        <v>0</v>
      </c>
      <c r="U44" s="200" t="n">
        <f aca="false">ROUND(E44*T44,2)</f>
        <v>0</v>
      </c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 t="s">
        <v>115</v>
      </c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  <c r="BG44" s="202"/>
      <c r="BH44" s="202"/>
    </row>
    <row r="45" customFormat="false" ht="12.75" hidden="false" customHeight="false" outlineLevel="1" collapsed="false">
      <c r="A45" s="195" t="n">
        <v>27</v>
      </c>
      <c r="B45" s="196" t="s">
        <v>167</v>
      </c>
      <c r="C45" s="197" t="s">
        <v>168</v>
      </c>
      <c r="D45" s="198" t="s">
        <v>164</v>
      </c>
      <c r="E45" s="199" t="n">
        <v>23</v>
      </c>
      <c r="F45" s="200"/>
      <c r="G45" s="200" t="n">
        <f aca="false">E45*F45</f>
        <v>0</v>
      </c>
      <c r="H45" s="200" t="n">
        <v>6192</v>
      </c>
      <c r="I45" s="200" t="n">
        <f aca="false">ROUND(E45*H45,2)</f>
        <v>142416</v>
      </c>
      <c r="J45" s="200" t="n">
        <v>0</v>
      </c>
      <c r="K45" s="200" t="n">
        <f aca="false">ROUND(E45*J45,2)</f>
        <v>0</v>
      </c>
      <c r="L45" s="200" t="n">
        <v>21</v>
      </c>
      <c r="M45" s="200" t="n">
        <f aca="false">G45*(1+L45/100)</f>
        <v>0</v>
      </c>
      <c r="N45" s="200" t="n">
        <v>0</v>
      </c>
      <c r="O45" s="200" t="n">
        <f aca="false">ROUND(E45*N45,2)</f>
        <v>0</v>
      </c>
      <c r="P45" s="200" t="n">
        <v>0</v>
      </c>
      <c r="Q45" s="200" t="n">
        <f aca="false">ROUND(E45*P45,2)</f>
        <v>0</v>
      </c>
      <c r="R45" s="200"/>
      <c r="S45" s="200"/>
      <c r="T45" s="201" t="n">
        <v>0</v>
      </c>
      <c r="U45" s="200" t="n">
        <f aca="false">ROUND(E45*T45,2)</f>
        <v>0</v>
      </c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 t="s">
        <v>169</v>
      </c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  <c r="BG45" s="202"/>
      <c r="BH45" s="202"/>
    </row>
    <row r="46" customFormat="false" ht="12.75" hidden="false" customHeight="false" outlineLevel="1" collapsed="false">
      <c r="A46" s="195" t="n">
        <v>28</v>
      </c>
      <c r="B46" s="196" t="s">
        <v>170</v>
      </c>
      <c r="C46" s="197" t="s">
        <v>171</v>
      </c>
      <c r="D46" s="198" t="s">
        <v>164</v>
      </c>
      <c r="E46" s="199" t="n">
        <v>1</v>
      </c>
      <c r="F46" s="200"/>
      <c r="G46" s="200" t="n">
        <f aca="false">E46*F46</f>
        <v>0</v>
      </c>
      <c r="H46" s="200" t="n">
        <v>8611</v>
      </c>
      <c r="I46" s="200" t="n">
        <f aca="false">ROUND(E46*H46,2)</f>
        <v>8611</v>
      </c>
      <c r="J46" s="200" t="n">
        <v>0</v>
      </c>
      <c r="K46" s="200" t="n">
        <f aca="false">ROUND(E46*J46,2)</f>
        <v>0</v>
      </c>
      <c r="L46" s="200" t="n">
        <v>21</v>
      </c>
      <c r="M46" s="200" t="n">
        <f aca="false">G46*(1+L46/100)</f>
        <v>0</v>
      </c>
      <c r="N46" s="200" t="n">
        <v>0</v>
      </c>
      <c r="O46" s="200" t="n">
        <f aca="false">ROUND(E46*N46,2)</f>
        <v>0</v>
      </c>
      <c r="P46" s="200" t="n">
        <v>0</v>
      </c>
      <c r="Q46" s="200" t="n">
        <f aca="false">ROUND(E46*P46,2)</f>
        <v>0</v>
      </c>
      <c r="R46" s="200"/>
      <c r="S46" s="200"/>
      <c r="T46" s="201" t="n">
        <v>0</v>
      </c>
      <c r="U46" s="200" t="n">
        <f aca="false">ROUND(E46*T46,2)</f>
        <v>0</v>
      </c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 t="s">
        <v>169</v>
      </c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  <c r="BG46" s="202"/>
      <c r="BH46" s="202"/>
    </row>
    <row r="47" customFormat="false" ht="12.75" hidden="false" customHeight="false" outlineLevel="1" collapsed="false">
      <c r="A47" s="195" t="n">
        <v>29</v>
      </c>
      <c r="B47" s="196" t="s">
        <v>172</v>
      </c>
      <c r="C47" s="197" t="s">
        <v>173</v>
      </c>
      <c r="D47" s="198" t="s">
        <v>164</v>
      </c>
      <c r="E47" s="199" t="n">
        <v>12</v>
      </c>
      <c r="F47" s="200"/>
      <c r="G47" s="200" t="n">
        <f aca="false">E47*F47</f>
        <v>0</v>
      </c>
      <c r="H47" s="200" t="n">
        <v>2422</v>
      </c>
      <c r="I47" s="200" t="n">
        <f aca="false">ROUND(E47*H47,2)</f>
        <v>29064</v>
      </c>
      <c r="J47" s="200" t="n">
        <v>0</v>
      </c>
      <c r="K47" s="200" t="n">
        <f aca="false">ROUND(E47*J47,2)</f>
        <v>0</v>
      </c>
      <c r="L47" s="200" t="n">
        <v>21</v>
      </c>
      <c r="M47" s="200" t="n">
        <f aca="false">G47*(1+L47/100)</f>
        <v>0</v>
      </c>
      <c r="N47" s="200" t="n">
        <v>0</v>
      </c>
      <c r="O47" s="200" t="n">
        <f aca="false">ROUND(E47*N47,2)</f>
        <v>0</v>
      </c>
      <c r="P47" s="200" t="n">
        <v>0</v>
      </c>
      <c r="Q47" s="200" t="n">
        <f aca="false">ROUND(E47*P47,2)</f>
        <v>0</v>
      </c>
      <c r="R47" s="200"/>
      <c r="S47" s="200"/>
      <c r="T47" s="201" t="n">
        <v>0</v>
      </c>
      <c r="U47" s="200" t="n">
        <f aca="false">ROUND(E47*T47,2)</f>
        <v>0</v>
      </c>
      <c r="V47" s="202"/>
      <c r="W47" s="202"/>
      <c r="X47" s="202"/>
      <c r="Y47" s="202"/>
      <c r="Z47" s="202"/>
      <c r="AA47" s="202"/>
      <c r="AB47" s="202"/>
      <c r="AC47" s="202"/>
      <c r="AD47" s="202"/>
      <c r="AE47" s="202"/>
      <c r="AF47" s="202"/>
      <c r="AG47" s="202" t="s">
        <v>169</v>
      </c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2"/>
      <c r="BE47" s="202"/>
      <c r="BF47" s="202"/>
      <c r="BG47" s="202"/>
      <c r="BH47" s="202"/>
    </row>
    <row r="48" customFormat="false" ht="12.75" hidden="false" customHeight="false" outlineLevel="1" collapsed="false">
      <c r="A48" s="195" t="n">
        <v>30</v>
      </c>
      <c r="B48" s="196" t="s">
        <v>174</v>
      </c>
      <c r="C48" s="197" t="s">
        <v>175</v>
      </c>
      <c r="D48" s="198" t="s">
        <v>164</v>
      </c>
      <c r="E48" s="199" t="n">
        <v>1</v>
      </c>
      <c r="F48" s="200"/>
      <c r="G48" s="200" t="n">
        <f aca="false">E48*F48</f>
        <v>0</v>
      </c>
      <c r="H48" s="200" t="n">
        <v>2687</v>
      </c>
      <c r="I48" s="200" t="n">
        <f aca="false">ROUND(E48*H48,2)</f>
        <v>2687</v>
      </c>
      <c r="J48" s="200" t="n">
        <v>0</v>
      </c>
      <c r="K48" s="200" t="n">
        <f aca="false">ROUND(E48*J48,2)</f>
        <v>0</v>
      </c>
      <c r="L48" s="200" t="n">
        <v>21</v>
      </c>
      <c r="M48" s="200" t="n">
        <f aca="false">G48*(1+L48/100)</f>
        <v>0</v>
      </c>
      <c r="N48" s="200" t="n">
        <v>0</v>
      </c>
      <c r="O48" s="200" t="n">
        <f aca="false">ROUND(E48*N48,2)</f>
        <v>0</v>
      </c>
      <c r="P48" s="200" t="n">
        <v>0</v>
      </c>
      <c r="Q48" s="200" t="n">
        <f aca="false">ROUND(E48*P48,2)</f>
        <v>0</v>
      </c>
      <c r="R48" s="200"/>
      <c r="S48" s="200"/>
      <c r="T48" s="201" t="n">
        <v>0</v>
      </c>
      <c r="U48" s="200" t="n">
        <f aca="false">ROUND(E48*T48,2)</f>
        <v>0</v>
      </c>
      <c r="V48" s="202"/>
      <c r="W48" s="202"/>
      <c r="X48" s="202"/>
      <c r="Y48" s="202"/>
      <c r="Z48" s="202"/>
      <c r="AA48" s="202"/>
      <c r="AB48" s="202"/>
      <c r="AC48" s="202"/>
      <c r="AD48" s="202"/>
      <c r="AE48" s="202"/>
      <c r="AF48" s="202"/>
      <c r="AG48" s="202" t="s">
        <v>169</v>
      </c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2"/>
      <c r="BE48" s="202"/>
      <c r="BF48" s="202"/>
      <c r="BG48" s="202"/>
      <c r="BH48" s="202"/>
    </row>
    <row r="49" customFormat="false" ht="12.75" hidden="false" customHeight="false" outlineLevel="1" collapsed="false">
      <c r="A49" s="195" t="n">
        <v>31</v>
      </c>
      <c r="B49" s="196" t="s">
        <v>176</v>
      </c>
      <c r="C49" s="197" t="s">
        <v>177</v>
      </c>
      <c r="D49" s="198" t="s">
        <v>164</v>
      </c>
      <c r="E49" s="199" t="n">
        <v>1</v>
      </c>
      <c r="F49" s="200"/>
      <c r="G49" s="200" t="n">
        <f aca="false">E49*F49</f>
        <v>0</v>
      </c>
      <c r="H49" s="200" t="n">
        <v>2407</v>
      </c>
      <c r="I49" s="200" t="n">
        <f aca="false">ROUND(E49*H49,2)</f>
        <v>2407</v>
      </c>
      <c r="J49" s="200" t="n">
        <v>0</v>
      </c>
      <c r="K49" s="200" t="n">
        <f aca="false">ROUND(E49*J49,2)</f>
        <v>0</v>
      </c>
      <c r="L49" s="200" t="n">
        <v>21</v>
      </c>
      <c r="M49" s="200" t="n">
        <f aca="false">G49*(1+L49/100)</f>
        <v>0</v>
      </c>
      <c r="N49" s="200" t="n">
        <v>0</v>
      </c>
      <c r="O49" s="200" t="n">
        <f aca="false">ROUND(E49*N49,2)</f>
        <v>0</v>
      </c>
      <c r="P49" s="200" t="n">
        <v>0</v>
      </c>
      <c r="Q49" s="200" t="n">
        <f aca="false">ROUND(E49*P49,2)</f>
        <v>0</v>
      </c>
      <c r="R49" s="200"/>
      <c r="S49" s="200"/>
      <c r="T49" s="201" t="n">
        <v>0</v>
      </c>
      <c r="U49" s="200" t="n">
        <f aca="false">ROUND(E49*T49,2)</f>
        <v>0</v>
      </c>
      <c r="V49" s="202"/>
      <c r="W49" s="202"/>
      <c r="X49" s="202"/>
      <c r="Y49" s="202"/>
      <c r="Z49" s="202"/>
      <c r="AA49" s="202"/>
      <c r="AB49" s="202"/>
      <c r="AC49" s="202"/>
      <c r="AD49" s="202"/>
      <c r="AE49" s="202"/>
      <c r="AF49" s="202"/>
      <c r="AG49" s="202" t="s">
        <v>169</v>
      </c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2"/>
      <c r="BE49" s="202"/>
      <c r="BF49" s="202"/>
      <c r="BG49" s="202"/>
      <c r="BH49" s="202"/>
    </row>
    <row r="50" customFormat="false" ht="12.75" hidden="false" customHeight="false" outlineLevel="1" collapsed="false">
      <c r="A50" s="195" t="n">
        <v>32</v>
      </c>
      <c r="B50" s="196" t="s">
        <v>178</v>
      </c>
      <c r="C50" s="197" t="s">
        <v>179</v>
      </c>
      <c r="D50" s="198" t="s">
        <v>164</v>
      </c>
      <c r="E50" s="199" t="n">
        <v>1</v>
      </c>
      <c r="F50" s="200"/>
      <c r="G50" s="200" t="n">
        <f aca="false">E50*F50</f>
        <v>0</v>
      </c>
      <c r="H50" s="200" t="n">
        <v>4290</v>
      </c>
      <c r="I50" s="200" t="n">
        <f aca="false">ROUND(E50*H50,2)</f>
        <v>4290</v>
      </c>
      <c r="J50" s="200" t="n">
        <v>0</v>
      </c>
      <c r="K50" s="200" t="n">
        <f aca="false">ROUND(E50*J50,2)</f>
        <v>0</v>
      </c>
      <c r="L50" s="200" t="n">
        <v>21</v>
      </c>
      <c r="M50" s="200" t="n">
        <f aca="false">G50*(1+L50/100)</f>
        <v>0</v>
      </c>
      <c r="N50" s="200" t="n">
        <v>0</v>
      </c>
      <c r="O50" s="200" t="n">
        <f aca="false">ROUND(E50*N50,2)</f>
        <v>0</v>
      </c>
      <c r="P50" s="200" t="n">
        <v>0</v>
      </c>
      <c r="Q50" s="200" t="n">
        <f aca="false">ROUND(E50*P50,2)</f>
        <v>0</v>
      </c>
      <c r="R50" s="200"/>
      <c r="S50" s="200"/>
      <c r="T50" s="201" t="n">
        <v>0</v>
      </c>
      <c r="U50" s="200" t="n">
        <f aca="false">ROUND(E50*T50,2)</f>
        <v>0</v>
      </c>
      <c r="V50" s="202"/>
      <c r="W50" s="202"/>
      <c r="X50" s="202"/>
      <c r="Y50" s="202"/>
      <c r="Z50" s="202"/>
      <c r="AA50" s="202"/>
      <c r="AB50" s="202"/>
      <c r="AC50" s="202"/>
      <c r="AD50" s="202"/>
      <c r="AE50" s="202"/>
      <c r="AF50" s="202"/>
      <c r="AG50" s="202" t="s">
        <v>169</v>
      </c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2"/>
      <c r="BE50" s="202"/>
      <c r="BF50" s="202"/>
      <c r="BG50" s="202"/>
      <c r="BH50" s="202"/>
    </row>
    <row r="51" customFormat="false" ht="12.75" hidden="false" customHeight="false" outlineLevel="1" collapsed="false">
      <c r="A51" s="195" t="n">
        <v>33</v>
      </c>
      <c r="B51" s="196" t="s">
        <v>180</v>
      </c>
      <c r="C51" s="197" t="s">
        <v>181</v>
      </c>
      <c r="D51" s="198" t="s">
        <v>164</v>
      </c>
      <c r="E51" s="199" t="n">
        <v>2</v>
      </c>
      <c r="F51" s="200"/>
      <c r="G51" s="200" t="n">
        <f aca="false">E51*F51</f>
        <v>0</v>
      </c>
      <c r="H51" s="200" t="n">
        <v>4667</v>
      </c>
      <c r="I51" s="200" t="n">
        <f aca="false">ROUND(E51*H51,2)</f>
        <v>9334</v>
      </c>
      <c r="J51" s="200" t="n">
        <v>0</v>
      </c>
      <c r="K51" s="200" t="n">
        <f aca="false">ROUND(E51*J51,2)</f>
        <v>0</v>
      </c>
      <c r="L51" s="200" t="n">
        <v>21</v>
      </c>
      <c r="M51" s="200" t="n">
        <f aca="false">G51*(1+L51/100)</f>
        <v>0</v>
      </c>
      <c r="N51" s="200" t="n">
        <v>0</v>
      </c>
      <c r="O51" s="200" t="n">
        <f aca="false">ROUND(E51*N51,2)</f>
        <v>0</v>
      </c>
      <c r="P51" s="200" t="n">
        <v>0</v>
      </c>
      <c r="Q51" s="200" t="n">
        <f aca="false">ROUND(E51*P51,2)</f>
        <v>0</v>
      </c>
      <c r="R51" s="200"/>
      <c r="S51" s="200"/>
      <c r="T51" s="201" t="n">
        <v>0</v>
      </c>
      <c r="U51" s="200" t="n">
        <f aca="false">ROUND(E51*T51,2)</f>
        <v>0</v>
      </c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 t="s">
        <v>169</v>
      </c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  <c r="BG51" s="202"/>
      <c r="BH51" s="202"/>
    </row>
    <row r="52" customFormat="false" ht="12.75" hidden="false" customHeight="false" outlineLevel="1" collapsed="false">
      <c r="A52" s="195" t="n">
        <v>34</v>
      </c>
      <c r="B52" s="196" t="s">
        <v>182</v>
      </c>
      <c r="C52" s="197" t="s">
        <v>183</v>
      </c>
      <c r="D52" s="198" t="s">
        <v>164</v>
      </c>
      <c r="E52" s="199" t="n">
        <v>23</v>
      </c>
      <c r="F52" s="200"/>
      <c r="G52" s="200" t="n">
        <f aca="false">E52*F52</f>
        <v>0</v>
      </c>
      <c r="H52" s="200" t="n">
        <v>440</v>
      </c>
      <c r="I52" s="200" t="n">
        <f aca="false">ROUND(E52*H52,2)</f>
        <v>10120</v>
      </c>
      <c r="J52" s="200" t="n">
        <v>0</v>
      </c>
      <c r="K52" s="200" t="n">
        <f aca="false">ROUND(E52*J52,2)</f>
        <v>0</v>
      </c>
      <c r="L52" s="200" t="n">
        <v>21</v>
      </c>
      <c r="M52" s="200" t="n">
        <f aca="false">G52*(1+L52/100)</f>
        <v>0</v>
      </c>
      <c r="N52" s="200" t="n">
        <v>0</v>
      </c>
      <c r="O52" s="200" t="n">
        <f aca="false">ROUND(E52*N52,2)</f>
        <v>0</v>
      </c>
      <c r="P52" s="200" t="n">
        <v>0</v>
      </c>
      <c r="Q52" s="200" t="n">
        <f aca="false">ROUND(E52*P52,2)</f>
        <v>0</v>
      </c>
      <c r="R52" s="200"/>
      <c r="S52" s="200"/>
      <c r="T52" s="201" t="n">
        <v>0</v>
      </c>
      <c r="U52" s="200" t="n">
        <f aca="false">ROUND(E52*T52,2)</f>
        <v>0</v>
      </c>
      <c r="V52" s="202"/>
      <c r="W52" s="202"/>
      <c r="X52" s="202"/>
      <c r="Y52" s="202"/>
      <c r="Z52" s="202"/>
      <c r="AA52" s="202"/>
      <c r="AB52" s="202"/>
      <c r="AC52" s="202"/>
      <c r="AD52" s="202"/>
      <c r="AE52" s="202"/>
      <c r="AF52" s="202"/>
      <c r="AG52" s="202" t="s">
        <v>169</v>
      </c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  <c r="BG52" s="202"/>
      <c r="BH52" s="202"/>
    </row>
    <row r="53" customFormat="false" ht="12.75" hidden="false" customHeight="false" outlineLevel="0" collapsed="false">
      <c r="A53" s="204" t="s">
        <v>96</v>
      </c>
      <c r="B53" s="205" t="s">
        <v>64</v>
      </c>
      <c r="C53" s="206" t="s">
        <v>65</v>
      </c>
      <c r="D53" s="207"/>
      <c r="E53" s="208"/>
      <c r="F53" s="209"/>
      <c r="G53" s="209" t="n">
        <f aca="false">SUMIF(AG54:AG54,"&lt;&gt;NOR",G54:G54)</f>
        <v>0</v>
      </c>
      <c r="H53" s="209"/>
      <c r="I53" s="209" t="n">
        <f aca="false">SUM(I54:I54)</f>
        <v>436.32</v>
      </c>
      <c r="J53" s="209"/>
      <c r="K53" s="209" t="n">
        <f aca="false">SUM(K54:K54)</f>
        <v>3462.48</v>
      </c>
      <c r="L53" s="209"/>
      <c r="M53" s="209" t="n">
        <f aca="false">SUM(M54:M54)</f>
        <v>0</v>
      </c>
      <c r="N53" s="209"/>
      <c r="O53" s="209" t="n">
        <f aca="false">SUM(O54:O54)</f>
        <v>0.02</v>
      </c>
      <c r="P53" s="209"/>
      <c r="Q53" s="209" t="n">
        <f aca="false">SUM(Q54:Q54)</f>
        <v>0</v>
      </c>
      <c r="R53" s="209"/>
      <c r="S53" s="209"/>
      <c r="T53" s="210"/>
      <c r="U53" s="209" t="n">
        <f aca="false">SUM(U54:U54)</f>
        <v>11.01</v>
      </c>
      <c r="AG53" s="0" t="s">
        <v>97</v>
      </c>
    </row>
    <row r="54" customFormat="false" ht="22.5" hidden="false" customHeight="false" outlineLevel="1" collapsed="false">
      <c r="A54" s="211" t="n">
        <v>35</v>
      </c>
      <c r="B54" s="212" t="s">
        <v>184</v>
      </c>
      <c r="C54" s="213" t="s">
        <v>185</v>
      </c>
      <c r="D54" s="214" t="s">
        <v>100</v>
      </c>
      <c r="E54" s="215" t="n">
        <v>108</v>
      </c>
      <c r="F54" s="216"/>
      <c r="G54" s="216" t="n">
        <f aca="false">E54*F54</f>
        <v>0</v>
      </c>
      <c r="H54" s="216" t="n">
        <v>4.04</v>
      </c>
      <c r="I54" s="216" t="n">
        <f aca="false">ROUND(E54*H54,2)</f>
        <v>436.32</v>
      </c>
      <c r="J54" s="216" t="n">
        <v>32.06</v>
      </c>
      <c r="K54" s="216" t="n">
        <f aca="false">ROUND(E54*J54,2)</f>
        <v>3462.48</v>
      </c>
      <c r="L54" s="216" t="n">
        <v>21</v>
      </c>
      <c r="M54" s="216" t="n">
        <f aca="false">G54*(1+L54/100)</f>
        <v>0</v>
      </c>
      <c r="N54" s="216" t="n">
        <v>0.00015</v>
      </c>
      <c r="O54" s="216" t="n">
        <f aca="false">ROUND(E54*N54,2)</f>
        <v>0.02</v>
      </c>
      <c r="P54" s="216" t="n">
        <v>0</v>
      </c>
      <c r="Q54" s="216" t="n">
        <f aca="false">ROUND(E54*P54,2)</f>
        <v>0</v>
      </c>
      <c r="R54" s="216"/>
      <c r="S54" s="216"/>
      <c r="T54" s="217" t="n">
        <v>0.10191</v>
      </c>
      <c r="U54" s="216" t="n">
        <f aca="false">ROUND(E54*T54,2)</f>
        <v>11.01</v>
      </c>
      <c r="V54" s="202"/>
      <c r="W54" s="202"/>
      <c r="X54" s="202"/>
      <c r="Y54" s="202"/>
      <c r="Z54" s="202"/>
      <c r="AA54" s="202"/>
      <c r="AB54" s="202"/>
      <c r="AC54" s="202"/>
      <c r="AD54" s="202"/>
      <c r="AE54" s="202"/>
      <c r="AF54" s="202"/>
      <c r="AG54" s="202" t="s">
        <v>115</v>
      </c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/>
      <c r="BD54" s="202"/>
      <c r="BE54" s="202"/>
      <c r="BF54" s="202"/>
      <c r="BG54" s="202"/>
      <c r="BH54" s="202"/>
    </row>
    <row r="55" customFormat="false" ht="12.75" hidden="false" customHeight="false" outlineLevel="0" collapsed="false">
      <c r="A55" s="204" t="s">
        <v>96</v>
      </c>
      <c r="B55" s="205"/>
      <c r="C55" s="206" t="s">
        <v>186</v>
      </c>
      <c r="D55" s="207"/>
      <c r="E55" s="208"/>
      <c r="F55" s="209"/>
      <c r="G55" s="209" t="n">
        <f aca="false">SUMIF(AG56:AG56,"&lt;&gt;NOR",G56:G56)</f>
        <v>0</v>
      </c>
      <c r="H55" s="209"/>
      <c r="I55" s="209" t="n">
        <f aca="false">SUM(I56:I56)</f>
        <v>0</v>
      </c>
      <c r="J55" s="209"/>
      <c r="K55" s="209" t="n">
        <f aca="false">SUM(K56:K56)</f>
        <v>0</v>
      </c>
      <c r="L55" s="209"/>
      <c r="M55" s="209" t="n">
        <f aca="false">SUM(M56:M56)</f>
        <v>0</v>
      </c>
      <c r="N55" s="209"/>
      <c r="O55" s="209" t="n">
        <f aca="false">SUM(O56:O56)</f>
        <v>0</v>
      </c>
      <c r="P55" s="209"/>
      <c r="Q55" s="209" t="n">
        <f aca="false">SUM(Q56:Q56)</f>
        <v>0</v>
      </c>
      <c r="R55" s="209"/>
      <c r="S55" s="209"/>
      <c r="T55" s="210"/>
      <c r="U55" s="209" t="n">
        <f aca="false">SUM(U56:U56)</f>
        <v>0</v>
      </c>
      <c r="AG55" s="0" t="s">
        <v>97</v>
      </c>
    </row>
    <row r="56" customFormat="false" ht="25.35" hidden="false" customHeight="false" outlineLevel="0" collapsed="false">
      <c r="A56" s="218"/>
      <c r="B56" s="219"/>
      <c r="C56" s="220" t="s">
        <v>187</v>
      </c>
      <c r="D56" s="221" t="s">
        <v>188</v>
      </c>
      <c r="E56" s="222" t="n">
        <v>1</v>
      </c>
      <c r="F56" s="61"/>
      <c r="G56" s="223" t="n">
        <f aca="false">E56*F56</f>
        <v>0</v>
      </c>
      <c r="AG56" s="0" t="s">
        <v>189</v>
      </c>
    </row>
  </sheetData>
  <mergeCells count="4">
    <mergeCell ref="A1:G1"/>
    <mergeCell ref="C2:G2"/>
    <mergeCell ref="C3:G3"/>
    <mergeCell ref="C4:G4"/>
  </mergeCells>
  <printOptions headings="false" gridLines="false" gridLinesSet="true" horizontalCentered="false" verticalCentered="false"/>
  <pageMargins left="0.590277777777778" right="0.3937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2189</TotalTime>
  <Application>LibreOffice/4.3.4.1$Windows_x86 LibreOffice_project/bc356b2f991740509f321d70e4512a6a54c5f243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2009-04-08T07:15:50Z</dcterms:created>
  <dc:creator>Radim</dc:creator>
  <dc:language>cs-CZ</dc:language>
  <cp:lastPrinted>2014-02-28T09:52:57Z</cp:lastPrinted>
  <dcterms:modified xsi:type="dcterms:W3CDTF">2016-05-16T09:46:41Z</dcterms:modified>
  <cp:revision>1</cp:revision>
</cp:coreProperties>
</file>